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oss15\Downloads\"/>
    </mc:Choice>
  </mc:AlternateContent>
  <bookViews>
    <workbookView xWindow="0" yWindow="0" windowWidth="23070" windowHeight="11385"/>
  </bookViews>
  <sheets>
    <sheet name="Aloft" sheetId="1" r:id="rId1"/>
    <sheet name="AloftSolved" sheetId="10" r:id="rId2"/>
    <sheet name="AloftRegression" sheetId="5" r:id="rId3"/>
    <sheet name="LiveRegression_v1k" sheetId="7" r:id="rId4"/>
    <sheet name="AloftHarmonic" sheetId="8" r:id="rId5"/>
    <sheet name="HarmonicSolved" sheetId="9" r:id="rId6"/>
    <sheet name="Weather" sheetId="2" r:id="rId7"/>
    <sheet name="UnknownFreq1" sheetId="4" r:id="rId8"/>
    <sheet name="UnknownFreqAnalyzed" sheetId="6" r:id="rId9"/>
  </sheets>
  <definedNames>
    <definedName name="wavelength">Weather!$B$4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0" l="1"/>
  <c r="D7" i="10"/>
  <c r="C7" i="10"/>
  <c r="E303" i="10"/>
  <c r="F303" i="10" s="1"/>
  <c r="G303" i="10" s="1"/>
  <c r="D303" i="10"/>
  <c r="E302" i="10"/>
  <c r="F302" i="10" s="1"/>
  <c r="G302" i="10" s="1"/>
  <c r="D302" i="10"/>
  <c r="E301" i="10"/>
  <c r="F301" i="10" s="1"/>
  <c r="G301" i="10" s="1"/>
  <c r="D301" i="10"/>
  <c r="E300" i="10"/>
  <c r="F300" i="10" s="1"/>
  <c r="G300" i="10" s="1"/>
  <c r="D300" i="10"/>
  <c r="E299" i="10"/>
  <c r="F299" i="10" s="1"/>
  <c r="G299" i="10" s="1"/>
  <c r="D299" i="10"/>
  <c r="F298" i="10"/>
  <c r="G298" i="10" s="1"/>
  <c r="E298" i="10"/>
  <c r="D298" i="10"/>
  <c r="E297" i="10"/>
  <c r="F297" i="10" s="1"/>
  <c r="G297" i="10" s="1"/>
  <c r="D297" i="10"/>
  <c r="F296" i="10"/>
  <c r="G296" i="10" s="1"/>
  <c r="E296" i="10"/>
  <c r="D296" i="10"/>
  <c r="E295" i="10"/>
  <c r="F295" i="10" s="1"/>
  <c r="G295" i="10" s="1"/>
  <c r="D295" i="10"/>
  <c r="F294" i="10"/>
  <c r="G294" i="10" s="1"/>
  <c r="E294" i="10"/>
  <c r="D294" i="10"/>
  <c r="E293" i="10"/>
  <c r="F293" i="10" s="1"/>
  <c r="G293" i="10" s="1"/>
  <c r="D293" i="10"/>
  <c r="F292" i="10"/>
  <c r="G292" i="10" s="1"/>
  <c r="E292" i="10"/>
  <c r="D292" i="10"/>
  <c r="E291" i="10"/>
  <c r="F291" i="10" s="1"/>
  <c r="G291" i="10" s="1"/>
  <c r="D291" i="10"/>
  <c r="F290" i="10"/>
  <c r="G290" i="10" s="1"/>
  <c r="E290" i="10"/>
  <c r="D290" i="10"/>
  <c r="E289" i="10"/>
  <c r="F289" i="10" s="1"/>
  <c r="G289" i="10" s="1"/>
  <c r="D289" i="10"/>
  <c r="F288" i="10"/>
  <c r="G288" i="10" s="1"/>
  <c r="E288" i="10"/>
  <c r="D288" i="10"/>
  <c r="E287" i="10"/>
  <c r="F287" i="10" s="1"/>
  <c r="G287" i="10" s="1"/>
  <c r="D287" i="10"/>
  <c r="F286" i="10"/>
  <c r="G286" i="10" s="1"/>
  <c r="E286" i="10"/>
  <c r="D286" i="10"/>
  <c r="E285" i="10"/>
  <c r="F285" i="10" s="1"/>
  <c r="G285" i="10" s="1"/>
  <c r="D285" i="10"/>
  <c r="F284" i="10"/>
  <c r="G284" i="10" s="1"/>
  <c r="E284" i="10"/>
  <c r="D284" i="10"/>
  <c r="E283" i="10"/>
  <c r="F283" i="10" s="1"/>
  <c r="G283" i="10" s="1"/>
  <c r="D283" i="10"/>
  <c r="F282" i="10"/>
  <c r="G282" i="10" s="1"/>
  <c r="E282" i="10"/>
  <c r="D282" i="10"/>
  <c r="E281" i="10"/>
  <c r="F281" i="10" s="1"/>
  <c r="G281" i="10" s="1"/>
  <c r="D281" i="10"/>
  <c r="F280" i="10"/>
  <c r="G280" i="10" s="1"/>
  <c r="E280" i="10"/>
  <c r="D280" i="10"/>
  <c r="E279" i="10"/>
  <c r="F279" i="10" s="1"/>
  <c r="G279" i="10" s="1"/>
  <c r="D279" i="10"/>
  <c r="F278" i="10"/>
  <c r="G278" i="10" s="1"/>
  <c r="E278" i="10"/>
  <c r="D278" i="10"/>
  <c r="E277" i="10"/>
  <c r="F277" i="10" s="1"/>
  <c r="G277" i="10" s="1"/>
  <c r="D277" i="10"/>
  <c r="F276" i="10"/>
  <c r="G276" i="10" s="1"/>
  <c r="E276" i="10"/>
  <c r="D276" i="10"/>
  <c r="E275" i="10"/>
  <c r="F275" i="10" s="1"/>
  <c r="G275" i="10" s="1"/>
  <c r="D275" i="10"/>
  <c r="E274" i="10"/>
  <c r="D274" i="10"/>
  <c r="F274" i="10" s="1"/>
  <c r="G274" i="10" s="1"/>
  <c r="E273" i="10"/>
  <c r="D273" i="10"/>
  <c r="F273" i="10" s="1"/>
  <c r="G273" i="10" s="1"/>
  <c r="F272" i="10"/>
  <c r="G272" i="10" s="1"/>
  <c r="E272" i="10"/>
  <c r="D272" i="10"/>
  <c r="E271" i="10"/>
  <c r="F271" i="10" s="1"/>
  <c r="G271" i="10" s="1"/>
  <c r="D271" i="10"/>
  <c r="E270" i="10"/>
  <c r="D270" i="10"/>
  <c r="F270" i="10" s="1"/>
  <c r="G270" i="10" s="1"/>
  <c r="E269" i="10"/>
  <c r="D269" i="10"/>
  <c r="F269" i="10" s="1"/>
  <c r="G269" i="10" s="1"/>
  <c r="F268" i="10"/>
  <c r="G268" i="10" s="1"/>
  <c r="E268" i="10"/>
  <c r="D268" i="10"/>
  <c r="E267" i="10"/>
  <c r="F267" i="10" s="1"/>
  <c r="G267" i="10" s="1"/>
  <c r="D267" i="10"/>
  <c r="E266" i="10"/>
  <c r="D266" i="10"/>
  <c r="F266" i="10" s="1"/>
  <c r="G266" i="10" s="1"/>
  <c r="E265" i="10"/>
  <c r="D265" i="10"/>
  <c r="F265" i="10" s="1"/>
  <c r="G265" i="10" s="1"/>
  <c r="F264" i="10"/>
  <c r="G264" i="10" s="1"/>
  <c r="E264" i="10"/>
  <c r="D264" i="10"/>
  <c r="E263" i="10"/>
  <c r="F263" i="10" s="1"/>
  <c r="G263" i="10" s="1"/>
  <c r="D263" i="10"/>
  <c r="E262" i="10"/>
  <c r="D262" i="10"/>
  <c r="F262" i="10" s="1"/>
  <c r="G262" i="10" s="1"/>
  <c r="E261" i="10"/>
  <c r="D261" i="10"/>
  <c r="F261" i="10" s="1"/>
  <c r="G261" i="10" s="1"/>
  <c r="F260" i="10"/>
  <c r="G260" i="10" s="1"/>
  <c r="E260" i="10"/>
  <c r="D260" i="10"/>
  <c r="E259" i="10"/>
  <c r="F259" i="10" s="1"/>
  <c r="G259" i="10" s="1"/>
  <c r="D259" i="10"/>
  <c r="E258" i="10"/>
  <c r="D258" i="10"/>
  <c r="F258" i="10" s="1"/>
  <c r="G258" i="10" s="1"/>
  <c r="E257" i="10"/>
  <c r="D257" i="10"/>
  <c r="F257" i="10" s="1"/>
  <c r="G257" i="10" s="1"/>
  <c r="F256" i="10"/>
  <c r="G256" i="10" s="1"/>
  <c r="E256" i="10"/>
  <c r="D256" i="10"/>
  <c r="E255" i="10"/>
  <c r="F255" i="10" s="1"/>
  <c r="G255" i="10" s="1"/>
  <c r="D255" i="10"/>
  <c r="E254" i="10"/>
  <c r="D254" i="10"/>
  <c r="F254" i="10" s="1"/>
  <c r="G254" i="10" s="1"/>
  <c r="E253" i="10"/>
  <c r="D253" i="10"/>
  <c r="F253" i="10" s="1"/>
  <c r="G253" i="10" s="1"/>
  <c r="F252" i="10"/>
  <c r="G252" i="10" s="1"/>
  <c r="E252" i="10"/>
  <c r="D252" i="10"/>
  <c r="E251" i="10"/>
  <c r="F251" i="10" s="1"/>
  <c r="G251" i="10" s="1"/>
  <c r="D251" i="10"/>
  <c r="E250" i="10"/>
  <c r="D250" i="10"/>
  <c r="F250" i="10" s="1"/>
  <c r="G250" i="10" s="1"/>
  <c r="E249" i="10"/>
  <c r="D249" i="10"/>
  <c r="F249" i="10" s="1"/>
  <c r="G249" i="10" s="1"/>
  <c r="F248" i="10"/>
  <c r="G248" i="10" s="1"/>
  <c r="E248" i="10"/>
  <c r="D248" i="10"/>
  <c r="E247" i="10"/>
  <c r="F247" i="10" s="1"/>
  <c r="G247" i="10" s="1"/>
  <c r="D247" i="10"/>
  <c r="E246" i="10"/>
  <c r="D246" i="10"/>
  <c r="F246" i="10" s="1"/>
  <c r="G246" i="10" s="1"/>
  <c r="E245" i="10"/>
  <c r="D245" i="10"/>
  <c r="F245" i="10" s="1"/>
  <c r="G245" i="10" s="1"/>
  <c r="F244" i="10"/>
  <c r="G244" i="10" s="1"/>
  <c r="E244" i="10"/>
  <c r="D244" i="10"/>
  <c r="E243" i="10"/>
  <c r="F243" i="10" s="1"/>
  <c r="G243" i="10" s="1"/>
  <c r="D243" i="10"/>
  <c r="E242" i="10"/>
  <c r="D242" i="10"/>
  <c r="F242" i="10" s="1"/>
  <c r="G242" i="10" s="1"/>
  <c r="E241" i="10"/>
  <c r="D241" i="10"/>
  <c r="F241" i="10" s="1"/>
  <c r="G241" i="10" s="1"/>
  <c r="F240" i="10"/>
  <c r="G240" i="10" s="1"/>
  <c r="E240" i="10"/>
  <c r="D240" i="10"/>
  <c r="E239" i="10"/>
  <c r="F239" i="10" s="1"/>
  <c r="G239" i="10" s="1"/>
  <c r="D239" i="10"/>
  <c r="E238" i="10"/>
  <c r="D238" i="10"/>
  <c r="F238" i="10" s="1"/>
  <c r="G238" i="10" s="1"/>
  <c r="E237" i="10"/>
  <c r="D237" i="10"/>
  <c r="F237" i="10" s="1"/>
  <c r="G237" i="10" s="1"/>
  <c r="F236" i="10"/>
  <c r="G236" i="10" s="1"/>
  <c r="E236" i="10"/>
  <c r="D236" i="10"/>
  <c r="E235" i="10"/>
  <c r="F235" i="10" s="1"/>
  <c r="G235" i="10" s="1"/>
  <c r="D235" i="10"/>
  <c r="E234" i="10"/>
  <c r="D234" i="10"/>
  <c r="F234" i="10" s="1"/>
  <c r="G234" i="10" s="1"/>
  <c r="E233" i="10"/>
  <c r="D233" i="10"/>
  <c r="F233" i="10" s="1"/>
  <c r="G233" i="10" s="1"/>
  <c r="F232" i="10"/>
  <c r="G232" i="10" s="1"/>
  <c r="E232" i="10"/>
  <c r="D232" i="10"/>
  <c r="E231" i="10"/>
  <c r="F231" i="10" s="1"/>
  <c r="G231" i="10" s="1"/>
  <c r="D231" i="10"/>
  <c r="E230" i="10"/>
  <c r="D230" i="10"/>
  <c r="F230" i="10" s="1"/>
  <c r="G230" i="10" s="1"/>
  <c r="E229" i="10"/>
  <c r="D229" i="10"/>
  <c r="F229" i="10" s="1"/>
  <c r="G229" i="10" s="1"/>
  <c r="F228" i="10"/>
  <c r="G228" i="10" s="1"/>
  <c r="E228" i="10"/>
  <c r="D228" i="10"/>
  <c r="E227" i="10"/>
  <c r="F227" i="10" s="1"/>
  <c r="G227" i="10" s="1"/>
  <c r="D227" i="10"/>
  <c r="E226" i="10"/>
  <c r="D226" i="10"/>
  <c r="F226" i="10" s="1"/>
  <c r="G226" i="10" s="1"/>
  <c r="E225" i="10"/>
  <c r="D225" i="10"/>
  <c r="F225" i="10" s="1"/>
  <c r="G225" i="10" s="1"/>
  <c r="F224" i="10"/>
  <c r="G224" i="10" s="1"/>
  <c r="E224" i="10"/>
  <c r="D224" i="10"/>
  <c r="E223" i="10"/>
  <c r="F223" i="10" s="1"/>
  <c r="G223" i="10" s="1"/>
  <c r="D223" i="10"/>
  <c r="E222" i="10"/>
  <c r="D222" i="10"/>
  <c r="F222" i="10" s="1"/>
  <c r="G222" i="10" s="1"/>
  <c r="E221" i="10"/>
  <c r="D221" i="10"/>
  <c r="F221" i="10" s="1"/>
  <c r="G221" i="10" s="1"/>
  <c r="F220" i="10"/>
  <c r="G220" i="10" s="1"/>
  <c r="E220" i="10"/>
  <c r="D220" i="10"/>
  <c r="E219" i="10"/>
  <c r="F219" i="10" s="1"/>
  <c r="G219" i="10" s="1"/>
  <c r="D219" i="10"/>
  <c r="E218" i="10"/>
  <c r="F218" i="10" s="1"/>
  <c r="G218" i="10" s="1"/>
  <c r="D218" i="10"/>
  <c r="E217" i="10"/>
  <c r="F217" i="10" s="1"/>
  <c r="G217" i="10" s="1"/>
  <c r="D217" i="10"/>
  <c r="E216" i="10"/>
  <c r="F216" i="10" s="1"/>
  <c r="G216" i="10" s="1"/>
  <c r="D216" i="10"/>
  <c r="E215" i="10"/>
  <c r="F215" i="10" s="1"/>
  <c r="G215" i="10" s="1"/>
  <c r="D215" i="10"/>
  <c r="E214" i="10"/>
  <c r="F214" i="10" s="1"/>
  <c r="G214" i="10" s="1"/>
  <c r="D214" i="10"/>
  <c r="E213" i="10"/>
  <c r="F213" i="10" s="1"/>
  <c r="G213" i="10" s="1"/>
  <c r="D213" i="10"/>
  <c r="E212" i="10"/>
  <c r="F212" i="10" s="1"/>
  <c r="G212" i="10" s="1"/>
  <c r="D212" i="10"/>
  <c r="E211" i="10"/>
  <c r="F211" i="10" s="1"/>
  <c r="G211" i="10" s="1"/>
  <c r="D211" i="10"/>
  <c r="E210" i="10"/>
  <c r="F210" i="10" s="1"/>
  <c r="G210" i="10" s="1"/>
  <c r="D210" i="10"/>
  <c r="E209" i="10"/>
  <c r="F209" i="10" s="1"/>
  <c r="G209" i="10" s="1"/>
  <c r="D209" i="10"/>
  <c r="E208" i="10"/>
  <c r="F208" i="10" s="1"/>
  <c r="G208" i="10" s="1"/>
  <c r="D208" i="10"/>
  <c r="F207" i="10"/>
  <c r="G207" i="10" s="1"/>
  <c r="E207" i="10"/>
  <c r="D207" i="10"/>
  <c r="E206" i="10"/>
  <c r="F206" i="10" s="1"/>
  <c r="G206" i="10" s="1"/>
  <c r="D206" i="10"/>
  <c r="F205" i="10"/>
  <c r="G205" i="10" s="1"/>
  <c r="E205" i="10"/>
  <c r="D205" i="10"/>
  <c r="E204" i="10"/>
  <c r="F204" i="10" s="1"/>
  <c r="G204" i="10" s="1"/>
  <c r="D204" i="10"/>
  <c r="F203" i="10"/>
  <c r="G203" i="10" s="1"/>
  <c r="E203" i="10"/>
  <c r="D203" i="10"/>
  <c r="E202" i="10"/>
  <c r="F202" i="10" s="1"/>
  <c r="G202" i="10" s="1"/>
  <c r="D202" i="10"/>
  <c r="F201" i="10"/>
  <c r="G201" i="10" s="1"/>
  <c r="E201" i="10"/>
  <c r="D201" i="10"/>
  <c r="E200" i="10"/>
  <c r="F200" i="10" s="1"/>
  <c r="G200" i="10" s="1"/>
  <c r="D200" i="10"/>
  <c r="F199" i="10"/>
  <c r="G199" i="10" s="1"/>
  <c r="E199" i="10"/>
  <c r="D199" i="10"/>
  <c r="E198" i="10"/>
  <c r="F198" i="10" s="1"/>
  <c r="G198" i="10" s="1"/>
  <c r="D198" i="10"/>
  <c r="F197" i="10"/>
  <c r="G197" i="10" s="1"/>
  <c r="E197" i="10"/>
  <c r="D197" i="10"/>
  <c r="E196" i="10"/>
  <c r="F196" i="10" s="1"/>
  <c r="G196" i="10" s="1"/>
  <c r="D196" i="10"/>
  <c r="F195" i="10"/>
  <c r="G195" i="10" s="1"/>
  <c r="E195" i="10"/>
  <c r="D195" i="10"/>
  <c r="E194" i="10"/>
  <c r="F194" i="10" s="1"/>
  <c r="G194" i="10" s="1"/>
  <c r="D194" i="10"/>
  <c r="F193" i="10"/>
  <c r="G193" i="10" s="1"/>
  <c r="E193" i="10"/>
  <c r="D193" i="10"/>
  <c r="E192" i="10"/>
  <c r="F192" i="10" s="1"/>
  <c r="G192" i="10" s="1"/>
  <c r="D192" i="10"/>
  <c r="F191" i="10"/>
  <c r="G191" i="10" s="1"/>
  <c r="E191" i="10"/>
  <c r="D191" i="10"/>
  <c r="E190" i="10"/>
  <c r="F190" i="10" s="1"/>
  <c r="G190" i="10" s="1"/>
  <c r="D190" i="10"/>
  <c r="F189" i="10"/>
  <c r="G189" i="10" s="1"/>
  <c r="E189" i="10"/>
  <c r="D189" i="10"/>
  <c r="E188" i="10"/>
  <c r="F188" i="10" s="1"/>
  <c r="G188" i="10" s="1"/>
  <c r="D188" i="10"/>
  <c r="F187" i="10"/>
  <c r="G187" i="10" s="1"/>
  <c r="E187" i="10"/>
  <c r="D187" i="10"/>
  <c r="E186" i="10"/>
  <c r="F186" i="10" s="1"/>
  <c r="G186" i="10" s="1"/>
  <c r="D186" i="10"/>
  <c r="F185" i="10"/>
  <c r="G185" i="10" s="1"/>
  <c r="E185" i="10"/>
  <c r="D185" i="10"/>
  <c r="E184" i="10"/>
  <c r="F184" i="10" s="1"/>
  <c r="G184" i="10" s="1"/>
  <c r="D184" i="10"/>
  <c r="F183" i="10"/>
  <c r="G183" i="10" s="1"/>
  <c r="E183" i="10"/>
  <c r="D183" i="10"/>
  <c r="E182" i="10"/>
  <c r="F182" i="10" s="1"/>
  <c r="G182" i="10" s="1"/>
  <c r="D182" i="10"/>
  <c r="F181" i="10"/>
  <c r="G181" i="10" s="1"/>
  <c r="E181" i="10"/>
  <c r="D181" i="10"/>
  <c r="E180" i="10"/>
  <c r="D180" i="10"/>
  <c r="F180" i="10" s="1"/>
  <c r="G180" i="10" s="1"/>
  <c r="E179" i="10"/>
  <c r="D179" i="10"/>
  <c r="F179" i="10" s="1"/>
  <c r="G179" i="10" s="1"/>
  <c r="E178" i="10"/>
  <c r="F178" i="10" s="1"/>
  <c r="G178" i="10" s="1"/>
  <c r="D178" i="10"/>
  <c r="F177" i="10"/>
  <c r="G177" i="10" s="1"/>
  <c r="E177" i="10"/>
  <c r="D177" i="10"/>
  <c r="E176" i="10"/>
  <c r="D176" i="10"/>
  <c r="F176" i="10" s="1"/>
  <c r="G176" i="10" s="1"/>
  <c r="E175" i="10"/>
  <c r="D175" i="10"/>
  <c r="F175" i="10" s="1"/>
  <c r="G175" i="10" s="1"/>
  <c r="E174" i="10"/>
  <c r="F174" i="10" s="1"/>
  <c r="G174" i="10" s="1"/>
  <c r="D174" i="10"/>
  <c r="F173" i="10"/>
  <c r="G173" i="10" s="1"/>
  <c r="E173" i="10"/>
  <c r="D173" i="10"/>
  <c r="E172" i="10"/>
  <c r="D172" i="10"/>
  <c r="F172" i="10" s="1"/>
  <c r="G172" i="10" s="1"/>
  <c r="E171" i="10"/>
  <c r="D171" i="10"/>
  <c r="F171" i="10" s="1"/>
  <c r="G171" i="10" s="1"/>
  <c r="E170" i="10"/>
  <c r="F170" i="10" s="1"/>
  <c r="G170" i="10" s="1"/>
  <c r="D170" i="10"/>
  <c r="F169" i="10"/>
  <c r="G169" i="10" s="1"/>
  <c r="E169" i="10"/>
  <c r="D169" i="10"/>
  <c r="E168" i="10"/>
  <c r="D168" i="10"/>
  <c r="E167" i="10"/>
  <c r="D167" i="10"/>
  <c r="F167" i="10" s="1"/>
  <c r="G167" i="10" s="1"/>
  <c r="E166" i="10"/>
  <c r="F166" i="10" s="1"/>
  <c r="G166" i="10" s="1"/>
  <c r="D166" i="10"/>
  <c r="F165" i="10"/>
  <c r="G165" i="10" s="1"/>
  <c r="E165" i="10"/>
  <c r="D165" i="10"/>
  <c r="E164" i="10"/>
  <c r="D164" i="10"/>
  <c r="F164" i="10" s="1"/>
  <c r="G164" i="10" s="1"/>
  <c r="E163" i="10"/>
  <c r="D163" i="10"/>
  <c r="F163" i="10" s="1"/>
  <c r="G163" i="10" s="1"/>
  <c r="E162" i="10"/>
  <c r="F162" i="10" s="1"/>
  <c r="G162" i="10" s="1"/>
  <c r="D162" i="10"/>
  <c r="F161" i="10"/>
  <c r="G161" i="10" s="1"/>
  <c r="E161" i="10"/>
  <c r="D161" i="10"/>
  <c r="E160" i="10"/>
  <c r="D160" i="10"/>
  <c r="F160" i="10" s="1"/>
  <c r="G160" i="10" s="1"/>
  <c r="E159" i="10"/>
  <c r="D159" i="10"/>
  <c r="F159" i="10" s="1"/>
  <c r="G159" i="10" s="1"/>
  <c r="E158" i="10"/>
  <c r="F158" i="10" s="1"/>
  <c r="G158" i="10" s="1"/>
  <c r="D158" i="10"/>
  <c r="F157" i="10"/>
  <c r="G157" i="10" s="1"/>
  <c r="E157" i="10"/>
  <c r="D157" i="10"/>
  <c r="E156" i="10"/>
  <c r="D156" i="10"/>
  <c r="F156" i="10" s="1"/>
  <c r="G156" i="10" s="1"/>
  <c r="E155" i="10"/>
  <c r="D155" i="10"/>
  <c r="F155" i="10" s="1"/>
  <c r="G155" i="10" s="1"/>
  <c r="E154" i="10"/>
  <c r="F154" i="10" s="1"/>
  <c r="G154" i="10" s="1"/>
  <c r="D154" i="10"/>
  <c r="F153" i="10"/>
  <c r="G153" i="10" s="1"/>
  <c r="E153" i="10"/>
  <c r="D153" i="10"/>
  <c r="E152" i="10"/>
  <c r="D152" i="10"/>
  <c r="E151" i="10"/>
  <c r="D151" i="10"/>
  <c r="F151" i="10" s="1"/>
  <c r="G151" i="10" s="1"/>
  <c r="E150" i="10"/>
  <c r="F150" i="10" s="1"/>
  <c r="G150" i="10" s="1"/>
  <c r="D150" i="10"/>
  <c r="F149" i="10"/>
  <c r="G149" i="10" s="1"/>
  <c r="E149" i="10"/>
  <c r="D149" i="10"/>
  <c r="E148" i="10"/>
  <c r="D148" i="10"/>
  <c r="F148" i="10" s="1"/>
  <c r="G148" i="10" s="1"/>
  <c r="E147" i="10"/>
  <c r="D147" i="10"/>
  <c r="F147" i="10" s="1"/>
  <c r="G147" i="10" s="1"/>
  <c r="E146" i="10"/>
  <c r="D146" i="10"/>
  <c r="F146" i="10" s="1"/>
  <c r="G146" i="10" s="1"/>
  <c r="E145" i="10"/>
  <c r="D145" i="10"/>
  <c r="F145" i="10" s="1"/>
  <c r="G145" i="10" s="1"/>
  <c r="E144" i="10"/>
  <c r="D144" i="10"/>
  <c r="F144" i="10" s="1"/>
  <c r="G144" i="10" s="1"/>
  <c r="E143" i="10"/>
  <c r="F143" i="10" s="1"/>
  <c r="G143" i="10" s="1"/>
  <c r="D143" i="10"/>
  <c r="E142" i="10"/>
  <c r="F142" i="10" s="1"/>
  <c r="G142" i="10" s="1"/>
  <c r="D142" i="10"/>
  <c r="E141" i="10"/>
  <c r="F141" i="10" s="1"/>
  <c r="G141" i="10" s="1"/>
  <c r="D141" i="10"/>
  <c r="E140" i="10"/>
  <c r="F140" i="10" s="1"/>
  <c r="G140" i="10" s="1"/>
  <c r="D140" i="10"/>
  <c r="E139" i="10"/>
  <c r="F139" i="10" s="1"/>
  <c r="G139" i="10" s="1"/>
  <c r="D139" i="10"/>
  <c r="E138" i="10"/>
  <c r="F138" i="10" s="1"/>
  <c r="G138" i="10" s="1"/>
  <c r="D138" i="10"/>
  <c r="E137" i="10"/>
  <c r="F137" i="10" s="1"/>
  <c r="G137" i="10" s="1"/>
  <c r="D137" i="10"/>
  <c r="E136" i="10"/>
  <c r="F136" i="10" s="1"/>
  <c r="G136" i="10" s="1"/>
  <c r="D136" i="10"/>
  <c r="E135" i="10"/>
  <c r="F135" i="10" s="1"/>
  <c r="G135" i="10" s="1"/>
  <c r="D135" i="10"/>
  <c r="E134" i="10"/>
  <c r="F134" i="10" s="1"/>
  <c r="G134" i="10" s="1"/>
  <c r="D134" i="10"/>
  <c r="E133" i="10"/>
  <c r="F133" i="10" s="1"/>
  <c r="G133" i="10" s="1"/>
  <c r="D133" i="10"/>
  <c r="E132" i="10"/>
  <c r="F132" i="10" s="1"/>
  <c r="G132" i="10" s="1"/>
  <c r="D132" i="10"/>
  <c r="E131" i="10"/>
  <c r="F131" i="10" s="1"/>
  <c r="G131" i="10" s="1"/>
  <c r="D131" i="10"/>
  <c r="E130" i="10"/>
  <c r="F130" i="10" s="1"/>
  <c r="G130" i="10" s="1"/>
  <c r="D130" i="10"/>
  <c r="E129" i="10"/>
  <c r="F129" i="10" s="1"/>
  <c r="G129" i="10" s="1"/>
  <c r="D129" i="10"/>
  <c r="E128" i="10"/>
  <c r="F128" i="10" s="1"/>
  <c r="G128" i="10" s="1"/>
  <c r="D128" i="10"/>
  <c r="E127" i="10"/>
  <c r="F127" i="10" s="1"/>
  <c r="G127" i="10" s="1"/>
  <c r="D127" i="10"/>
  <c r="E126" i="10"/>
  <c r="F126" i="10" s="1"/>
  <c r="G126" i="10" s="1"/>
  <c r="D126" i="10"/>
  <c r="E125" i="10"/>
  <c r="F125" i="10" s="1"/>
  <c r="G125" i="10" s="1"/>
  <c r="D125" i="10"/>
  <c r="E124" i="10"/>
  <c r="F124" i="10" s="1"/>
  <c r="G124" i="10" s="1"/>
  <c r="D124" i="10"/>
  <c r="E123" i="10"/>
  <c r="F123" i="10" s="1"/>
  <c r="G123" i="10" s="1"/>
  <c r="D123" i="10"/>
  <c r="E122" i="10"/>
  <c r="F122" i="10" s="1"/>
  <c r="G122" i="10" s="1"/>
  <c r="D122" i="10"/>
  <c r="E121" i="10"/>
  <c r="F121" i="10" s="1"/>
  <c r="G121" i="10" s="1"/>
  <c r="D121" i="10"/>
  <c r="E120" i="10"/>
  <c r="F120" i="10" s="1"/>
  <c r="G120" i="10" s="1"/>
  <c r="D120" i="10"/>
  <c r="E119" i="10"/>
  <c r="F119" i="10" s="1"/>
  <c r="G119" i="10" s="1"/>
  <c r="D119" i="10"/>
  <c r="E118" i="10"/>
  <c r="F118" i="10" s="1"/>
  <c r="G118" i="10" s="1"/>
  <c r="D118" i="10"/>
  <c r="E117" i="10"/>
  <c r="F117" i="10" s="1"/>
  <c r="G117" i="10" s="1"/>
  <c r="D117" i="10"/>
  <c r="E116" i="10"/>
  <c r="F116" i="10" s="1"/>
  <c r="G116" i="10" s="1"/>
  <c r="D116" i="10"/>
  <c r="E115" i="10"/>
  <c r="F115" i="10" s="1"/>
  <c r="G115" i="10" s="1"/>
  <c r="D115" i="10"/>
  <c r="E114" i="10"/>
  <c r="F114" i="10" s="1"/>
  <c r="G114" i="10" s="1"/>
  <c r="D114" i="10"/>
  <c r="E113" i="10"/>
  <c r="F113" i="10" s="1"/>
  <c r="G113" i="10" s="1"/>
  <c r="D113" i="10"/>
  <c r="E112" i="10"/>
  <c r="F112" i="10" s="1"/>
  <c r="G112" i="10" s="1"/>
  <c r="D112" i="10"/>
  <c r="E111" i="10"/>
  <c r="F111" i="10" s="1"/>
  <c r="G111" i="10" s="1"/>
  <c r="D111" i="10"/>
  <c r="E110" i="10"/>
  <c r="F110" i="10" s="1"/>
  <c r="G110" i="10" s="1"/>
  <c r="D110" i="10"/>
  <c r="E109" i="10"/>
  <c r="F109" i="10" s="1"/>
  <c r="G109" i="10" s="1"/>
  <c r="D109" i="10"/>
  <c r="E108" i="10"/>
  <c r="F108" i="10" s="1"/>
  <c r="G108" i="10" s="1"/>
  <c r="D108" i="10"/>
  <c r="E107" i="10"/>
  <c r="F107" i="10" s="1"/>
  <c r="G107" i="10" s="1"/>
  <c r="D107" i="10"/>
  <c r="E106" i="10"/>
  <c r="F106" i="10" s="1"/>
  <c r="G106" i="10" s="1"/>
  <c r="D106" i="10"/>
  <c r="E105" i="10"/>
  <c r="F105" i="10" s="1"/>
  <c r="G105" i="10" s="1"/>
  <c r="D105" i="10"/>
  <c r="E104" i="10"/>
  <c r="F104" i="10" s="1"/>
  <c r="G104" i="10" s="1"/>
  <c r="D104" i="10"/>
  <c r="E103" i="10"/>
  <c r="F103" i="10" s="1"/>
  <c r="G103" i="10" s="1"/>
  <c r="D103" i="10"/>
  <c r="E102" i="10"/>
  <c r="F102" i="10" s="1"/>
  <c r="G102" i="10" s="1"/>
  <c r="D102" i="10"/>
  <c r="E101" i="10"/>
  <c r="F101" i="10" s="1"/>
  <c r="G101" i="10" s="1"/>
  <c r="D101" i="10"/>
  <c r="E100" i="10"/>
  <c r="F100" i="10" s="1"/>
  <c r="G100" i="10" s="1"/>
  <c r="D100" i="10"/>
  <c r="E99" i="10"/>
  <c r="F99" i="10" s="1"/>
  <c r="G99" i="10" s="1"/>
  <c r="D99" i="10"/>
  <c r="E98" i="10"/>
  <c r="F98" i="10" s="1"/>
  <c r="G98" i="10" s="1"/>
  <c r="D98" i="10"/>
  <c r="E97" i="10"/>
  <c r="F97" i="10" s="1"/>
  <c r="G97" i="10" s="1"/>
  <c r="D97" i="10"/>
  <c r="E96" i="10"/>
  <c r="F96" i="10" s="1"/>
  <c r="G96" i="10" s="1"/>
  <c r="D96" i="10"/>
  <c r="E95" i="10"/>
  <c r="F95" i="10" s="1"/>
  <c r="G95" i="10" s="1"/>
  <c r="D95" i="10"/>
  <c r="E94" i="10"/>
  <c r="F94" i="10" s="1"/>
  <c r="G94" i="10" s="1"/>
  <c r="D94" i="10"/>
  <c r="E93" i="10"/>
  <c r="F93" i="10" s="1"/>
  <c r="G93" i="10" s="1"/>
  <c r="D93" i="10"/>
  <c r="E92" i="10"/>
  <c r="F92" i="10" s="1"/>
  <c r="G92" i="10" s="1"/>
  <c r="D92" i="10"/>
  <c r="E91" i="10"/>
  <c r="F91" i="10" s="1"/>
  <c r="G91" i="10" s="1"/>
  <c r="D91" i="10"/>
  <c r="E90" i="10"/>
  <c r="F90" i="10" s="1"/>
  <c r="G90" i="10" s="1"/>
  <c r="D90" i="10"/>
  <c r="E89" i="10"/>
  <c r="F89" i="10" s="1"/>
  <c r="G89" i="10" s="1"/>
  <c r="D89" i="10"/>
  <c r="E88" i="10"/>
  <c r="F88" i="10" s="1"/>
  <c r="G88" i="10" s="1"/>
  <c r="D88" i="10"/>
  <c r="E87" i="10"/>
  <c r="F87" i="10" s="1"/>
  <c r="G87" i="10" s="1"/>
  <c r="D87" i="10"/>
  <c r="E86" i="10"/>
  <c r="F86" i="10" s="1"/>
  <c r="G86" i="10" s="1"/>
  <c r="D86" i="10"/>
  <c r="E85" i="10"/>
  <c r="F85" i="10" s="1"/>
  <c r="G85" i="10" s="1"/>
  <c r="D85" i="10"/>
  <c r="E84" i="10"/>
  <c r="F84" i="10" s="1"/>
  <c r="G84" i="10" s="1"/>
  <c r="D84" i="10"/>
  <c r="E83" i="10"/>
  <c r="F83" i="10" s="1"/>
  <c r="G83" i="10" s="1"/>
  <c r="D83" i="10"/>
  <c r="E82" i="10"/>
  <c r="F82" i="10" s="1"/>
  <c r="G82" i="10" s="1"/>
  <c r="D82" i="10"/>
  <c r="E81" i="10"/>
  <c r="F81" i="10" s="1"/>
  <c r="G81" i="10" s="1"/>
  <c r="D81" i="10"/>
  <c r="E80" i="10"/>
  <c r="F80" i="10" s="1"/>
  <c r="G80" i="10" s="1"/>
  <c r="D80" i="10"/>
  <c r="E79" i="10"/>
  <c r="F79" i="10" s="1"/>
  <c r="G79" i="10" s="1"/>
  <c r="D79" i="10"/>
  <c r="E78" i="10"/>
  <c r="F78" i="10" s="1"/>
  <c r="G78" i="10" s="1"/>
  <c r="D78" i="10"/>
  <c r="E77" i="10"/>
  <c r="F77" i="10" s="1"/>
  <c r="G77" i="10" s="1"/>
  <c r="D77" i="10"/>
  <c r="E76" i="10"/>
  <c r="F76" i="10" s="1"/>
  <c r="G76" i="10" s="1"/>
  <c r="D76" i="10"/>
  <c r="E75" i="10"/>
  <c r="F75" i="10" s="1"/>
  <c r="G75" i="10" s="1"/>
  <c r="D75" i="10"/>
  <c r="E74" i="10"/>
  <c r="F74" i="10" s="1"/>
  <c r="G74" i="10" s="1"/>
  <c r="D74" i="10"/>
  <c r="E73" i="10"/>
  <c r="F73" i="10" s="1"/>
  <c r="G73" i="10" s="1"/>
  <c r="D73" i="10"/>
  <c r="E72" i="10"/>
  <c r="F72" i="10" s="1"/>
  <c r="G72" i="10" s="1"/>
  <c r="D72" i="10"/>
  <c r="E71" i="10"/>
  <c r="F71" i="10" s="1"/>
  <c r="G71" i="10" s="1"/>
  <c r="D71" i="10"/>
  <c r="E70" i="10"/>
  <c r="F70" i="10" s="1"/>
  <c r="G70" i="10" s="1"/>
  <c r="D70" i="10"/>
  <c r="E69" i="10"/>
  <c r="F69" i="10" s="1"/>
  <c r="G69" i="10" s="1"/>
  <c r="D69" i="10"/>
  <c r="E68" i="10"/>
  <c r="F68" i="10" s="1"/>
  <c r="G68" i="10" s="1"/>
  <c r="D68" i="10"/>
  <c r="E67" i="10"/>
  <c r="F67" i="10" s="1"/>
  <c r="G67" i="10" s="1"/>
  <c r="D67" i="10"/>
  <c r="E66" i="10"/>
  <c r="F66" i="10" s="1"/>
  <c r="G66" i="10" s="1"/>
  <c r="D66" i="10"/>
  <c r="E65" i="10"/>
  <c r="F65" i="10" s="1"/>
  <c r="G65" i="10" s="1"/>
  <c r="D65" i="10"/>
  <c r="E64" i="10"/>
  <c r="F64" i="10" s="1"/>
  <c r="G64" i="10" s="1"/>
  <c r="D64" i="10"/>
  <c r="E63" i="10"/>
  <c r="F63" i="10" s="1"/>
  <c r="G63" i="10" s="1"/>
  <c r="D63" i="10"/>
  <c r="E62" i="10"/>
  <c r="F62" i="10" s="1"/>
  <c r="G62" i="10" s="1"/>
  <c r="D62" i="10"/>
  <c r="E61" i="10"/>
  <c r="F61" i="10" s="1"/>
  <c r="G61" i="10" s="1"/>
  <c r="D61" i="10"/>
  <c r="E60" i="10"/>
  <c r="F60" i="10" s="1"/>
  <c r="G60" i="10" s="1"/>
  <c r="D60" i="10"/>
  <c r="E59" i="10"/>
  <c r="F59" i="10" s="1"/>
  <c r="G59" i="10" s="1"/>
  <c r="D59" i="10"/>
  <c r="E58" i="10"/>
  <c r="F58" i="10" s="1"/>
  <c r="G58" i="10" s="1"/>
  <c r="D58" i="10"/>
  <c r="F57" i="10"/>
  <c r="G57" i="10" s="1"/>
  <c r="E57" i="10"/>
  <c r="D57" i="10"/>
  <c r="E56" i="10"/>
  <c r="F56" i="10" s="1"/>
  <c r="G56" i="10" s="1"/>
  <c r="D56" i="10"/>
  <c r="E55" i="10"/>
  <c r="F55" i="10" s="1"/>
  <c r="G55" i="10" s="1"/>
  <c r="D55" i="10"/>
  <c r="F54" i="10"/>
  <c r="G54" i="10" s="1"/>
  <c r="E54" i="10"/>
  <c r="D54" i="10"/>
  <c r="F53" i="10"/>
  <c r="G53" i="10" s="1"/>
  <c r="E53" i="10"/>
  <c r="D53" i="10"/>
  <c r="E52" i="10"/>
  <c r="F52" i="10" s="1"/>
  <c r="G52" i="10" s="1"/>
  <c r="D52" i="10"/>
  <c r="E51" i="10"/>
  <c r="F51" i="10" s="1"/>
  <c r="G51" i="10" s="1"/>
  <c r="D51" i="10"/>
  <c r="F50" i="10"/>
  <c r="G50" i="10" s="1"/>
  <c r="E50" i="10"/>
  <c r="D50" i="10"/>
  <c r="F49" i="10"/>
  <c r="G49" i="10" s="1"/>
  <c r="E49" i="10"/>
  <c r="D49" i="10"/>
  <c r="E48" i="10"/>
  <c r="F48" i="10" s="1"/>
  <c r="G48" i="10" s="1"/>
  <c r="D48" i="10"/>
  <c r="E47" i="10"/>
  <c r="F47" i="10" s="1"/>
  <c r="G47" i="10" s="1"/>
  <c r="D47" i="10"/>
  <c r="F46" i="10"/>
  <c r="G46" i="10" s="1"/>
  <c r="E46" i="10"/>
  <c r="D46" i="10"/>
  <c r="F45" i="10"/>
  <c r="G45" i="10" s="1"/>
  <c r="E45" i="10"/>
  <c r="D45" i="10"/>
  <c r="E44" i="10"/>
  <c r="F44" i="10" s="1"/>
  <c r="G44" i="10" s="1"/>
  <c r="D44" i="10"/>
  <c r="E43" i="10"/>
  <c r="F43" i="10" s="1"/>
  <c r="G43" i="10" s="1"/>
  <c r="D43" i="10"/>
  <c r="F42" i="10"/>
  <c r="G42" i="10" s="1"/>
  <c r="E42" i="10"/>
  <c r="D42" i="10"/>
  <c r="F41" i="10"/>
  <c r="G41" i="10" s="1"/>
  <c r="E41" i="10"/>
  <c r="D41" i="10"/>
  <c r="E40" i="10"/>
  <c r="F40" i="10" s="1"/>
  <c r="G40" i="10" s="1"/>
  <c r="D40" i="10"/>
  <c r="E39" i="10"/>
  <c r="F39" i="10" s="1"/>
  <c r="G39" i="10" s="1"/>
  <c r="D39" i="10"/>
  <c r="F38" i="10"/>
  <c r="G38" i="10" s="1"/>
  <c r="E38" i="10"/>
  <c r="D38" i="10"/>
  <c r="F37" i="10"/>
  <c r="G37" i="10" s="1"/>
  <c r="E37" i="10"/>
  <c r="D37" i="10"/>
  <c r="E36" i="10"/>
  <c r="F36" i="10" s="1"/>
  <c r="G36" i="10" s="1"/>
  <c r="D36" i="10"/>
  <c r="E35" i="10"/>
  <c r="F35" i="10" s="1"/>
  <c r="G35" i="10" s="1"/>
  <c r="D35" i="10"/>
  <c r="F34" i="10"/>
  <c r="G34" i="10" s="1"/>
  <c r="E34" i="10"/>
  <c r="D34" i="10"/>
  <c r="F33" i="10"/>
  <c r="G33" i="10" s="1"/>
  <c r="E33" i="10"/>
  <c r="D33" i="10"/>
  <c r="E32" i="10"/>
  <c r="F32" i="10" s="1"/>
  <c r="G32" i="10" s="1"/>
  <c r="D32" i="10"/>
  <c r="E31" i="10"/>
  <c r="F31" i="10" s="1"/>
  <c r="G31" i="10" s="1"/>
  <c r="D31" i="10"/>
  <c r="F30" i="10"/>
  <c r="G30" i="10" s="1"/>
  <c r="E30" i="10"/>
  <c r="D30" i="10"/>
  <c r="F29" i="10"/>
  <c r="G29" i="10" s="1"/>
  <c r="E29" i="10"/>
  <c r="D29" i="10"/>
  <c r="E28" i="10"/>
  <c r="F28" i="10" s="1"/>
  <c r="G28" i="10" s="1"/>
  <c r="D28" i="10"/>
  <c r="E27" i="10"/>
  <c r="F27" i="10" s="1"/>
  <c r="G27" i="10" s="1"/>
  <c r="D27" i="10"/>
  <c r="F26" i="10"/>
  <c r="G26" i="10" s="1"/>
  <c r="E26" i="10"/>
  <c r="D26" i="10"/>
  <c r="F25" i="10"/>
  <c r="G25" i="10" s="1"/>
  <c r="E25" i="10"/>
  <c r="D25" i="10"/>
  <c r="E24" i="10"/>
  <c r="F24" i="10" s="1"/>
  <c r="G24" i="10" s="1"/>
  <c r="D24" i="10"/>
  <c r="E23" i="10"/>
  <c r="F23" i="10" s="1"/>
  <c r="G23" i="10" s="1"/>
  <c r="D23" i="10"/>
  <c r="F22" i="10"/>
  <c r="G22" i="10" s="1"/>
  <c r="E22" i="10"/>
  <c r="D22" i="10"/>
  <c r="F21" i="10"/>
  <c r="G21" i="10" s="1"/>
  <c r="E21" i="10"/>
  <c r="D21" i="10"/>
  <c r="E20" i="10"/>
  <c r="F20" i="10" s="1"/>
  <c r="G20" i="10" s="1"/>
  <c r="D20" i="10"/>
  <c r="E19" i="10"/>
  <c r="F19" i="10" s="1"/>
  <c r="G19" i="10" s="1"/>
  <c r="D19" i="10"/>
  <c r="F18" i="10"/>
  <c r="G18" i="10" s="1"/>
  <c r="E18" i="10"/>
  <c r="D18" i="10"/>
  <c r="F17" i="10"/>
  <c r="G17" i="10" s="1"/>
  <c r="E17" i="10"/>
  <c r="D17" i="10"/>
  <c r="E16" i="10"/>
  <c r="F16" i="10" s="1"/>
  <c r="G16" i="10" s="1"/>
  <c r="D16" i="10"/>
  <c r="E15" i="10"/>
  <c r="F15" i="10" s="1"/>
  <c r="G15" i="10" s="1"/>
  <c r="D15" i="10"/>
  <c r="F14" i="10"/>
  <c r="G14" i="10" s="1"/>
  <c r="E14" i="10"/>
  <c r="D14" i="10"/>
  <c r="F13" i="10"/>
  <c r="G13" i="10" s="1"/>
  <c r="E13" i="10"/>
  <c r="D13" i="10"/>
  <c r="E12" i="10"/>
  <c r="F12" i="10" s="1"/>
  <c r="G12" i="10" s="1"/>
  <c r="D12" i="10"/>
  <c r="E11" i="10"/>
  <c r="F11" i="10" s="1"/>
  <c r="G11" i="10" s="1"/>
  <c r="D11" i="10"/>
  <c r="F10" i="10"/>
  <c r="G10" i="10" s="1"/>
  <c r="E10" i="10"/>
  <c r="D10" i="10"/>
  <c r="I13" i="10" l="1" a="1"/>
  <c r="F152" i="10"/>
  <c r="G152" i="10" s="1"/>
  <c r="F168" i="10"/>
  <c r="G168" i="10" s="1"/>
  <c r="H8" i="10" l="1"/>
  <c r="K16" i="10"/>
  <c r="J15" i="10"/>
  <c r="I14" i="10"/>
  <c r="K17" i="10"/>
  <c r="J16" i="10"/>
  <c r="I15" i="10"/>
  <c r="K13" i="10"/>
  <c r="C6" i="10" s="1"/>
  <c r="I17" i="10"/>
  <c r="J14" i="10"/>
  <c r="I13" i="10"/>
  <c r="E6" i="10" s="1"/>
  <c r="J17" i="10"/>
  <c r="I16" i="10"/>
  <c r="J13" i="10"/>
  <c r="D6" i="10" s="1"/>
  <c r="K15" i="10"/>
  <c r="K14" i="10"/>
  <c r="H6" i="2"/>
  <c r="G6" i="2"/>
  <c r="L8" i="8"/>
  <c r="F6" i="2"/>
  <c r="E6" i="2"/>
  <c r="D6" i="2"/>
  <c r="C6" i="2"/>
  <c r="I303" i="9" l="1"/>
  <c r="H303" i="9"/>
  <c r="G303" i="9"/>
  <c r="F303" i="9"/>
  <c r="E303" i="9"/>
  <c r="D303" i="9"/>
  <c r="I302" i="9"/>
  <c r="H302" i="9"/>
  <c r="G302" i="9"/>
  <c r="F302" i="9"/>
  <c r="E302" i="9"/>
  <c r="D302" i="9"/>
  <c r="I301" i="9"/>
  <c r="H301" i="9"/>
  <c r="G301" i="9"/>
  <c r="F301" i="9"/>
  <c r="E301" i="9"/>
  <c r="D301" i="9"/>
  <c r="I300" i="9"/>
  <c r="H300" i="9"/>
  <c r="G300" i="9"/>
  <c r="F300" i="9"/>
  <c r="E300" i="9"/>
  <c r="D300" i="9"/>
  <c r="I299" i="9"/>
  <c r="H299" i="9"/>
  <c r="G299" i="9"/>
  <c r="F299" i="9"/>
  <c r="E299" i="9"/>
  <c r="D299" i="9"/>
  <c r="I298" i="9"/>
  <c r="H298" i="9"/>
  <c r="G298" i="9"/>
  <c r="F298" i="9"/>
  <c r="E298" i="9"/>
  <c r="D298" i="9"/>
  <c r="I297" i="9"/>
  <c r="H297" i="9"/>
  <c r="G297" i="9"/>
  <c r="F297" i="9"/>
  <c r="E297" i="9"/>
  <c r="D297" i="9"/>
  <c r="I296" i="9"/>
  <c r="H296" i="9"/>
  <c r="G296" i="9"/>
  <c r="F296" i="9"/>
  <c r="E296" i="9"/>
  <c r="D296" i="9"/>
  <c r="I295" i="9"/>
  <c r="H295" i="9"/>
  <c r="G295" i="9"/>
  <c r="F295" i="9"/>
  <c r="E295" i="9"/>
  <c r="D295" i="9"/>
  <c r="I294" i="9"/>
  <c r="H294" i="9"/>
  <c r="G294" i="9"/>
  <c r="F294" i="9"/>
  <c r="E294" i="9"/>
  <c r="D294" i="9"/>
  <c r="I293" i="9"/>
  <c r="H293" i="9"/>
  <c r="G293" i="9"/>
  <c r="F293" i="9"/>
  <c r="E293" i="9"/>
  <c r="D293" i="9"/>
  <c r="I292" i="9"/>
  <c r="H292" i="9"/>
  <c r="G292" i="9"/>
  <c r="F292" i="9"/>
  <c r="E292" i="9"/>
  <c r="D292" i="9"/>
  <c r="I291" i="9"/>
  <c r="H291" i="9"/>
  <c r="G291" i="9"/>
  <c r="F291" i="9"/>
  <c r="E291" i="9"/>
  <c r="D291" i="9"/>
  <c r="I290" i="9"/>
  <c r="H290" i="9"/>
  <c r="G290" i="9"/>
  <c r="F290" i="9"/>
  <c r="E290" i="9"/>
  <c r="D290" i="9"/>
  <c r="I289" i="9"/>
  <c r="H289" i="9"/>
  <c r="G289" i="9"/>
  <c r="F289" i="9"/>
  <c r="E289" i="9"/>
  <c r="D289" i="9"/>
  <c r="I288" i="9"/>
  <c r="H288" i="9"/>
  <c r="G288" i="9"/>
  <c r="F288" i="9"/>
  <c r="E288" i="9"/>
  <c r="D288" i="9"/>
  <c r="I287" i="9"/>
  <c r="H287" i="9"/>
  <c r="G287" i="9"/>
  <c r="F287" i="9"/>
  <c r="E287" i="9"/>
  <c r="D287" i="9"/>
  <c r="I286" i="9"/>
  <c r="H286" i="9"/>
  <c r="G286" i="9"/>
  <c r="F286" i="9"/>
  <c r="E286" i="9"/>
  <c r="D286" i="9"/>
  <c r="I285" i="9"/>
  <c r="H285" i="9"/>
  <c r="G285" i="9"/>
  <c r="F285" i="9"/>
  <c r="E285" i="9"/>
  <c r="D285" i="9"/>
  <c r="I284" i="9"/>
  <c r="H284" i="9"/>
  <c r="G284" i="9"/>
  <c r="F284" i="9"/>
  <c r="E284" i="9"/>
  <c r="D284" i="9"/>
  <c r="I283" i="9"/>
  <c r="H283" i="9"/>
  <c r="G283" i="9"/>
  <c r="F283" i="9"/>
  <c r="E283" i="9"/>
  <c r="D283" i="9"/>
  <c r="I282" i="9"/>
  <c r="H282" i="9"/>
  <c r="G282" i="9"/>
  <c r="F282" i="9"/>
  <c r="E282" i="9"/>
  <c r="D282" i="9"/>
  <c r="I281" i="9"/>
  <c r="H281" i="9"/>
  <c r="G281" i="9"/>
  <c r="F281" i="9"/>
  <c r="E281" i="9"/>
  <c r="D281" i="9"/>
  <c r="I280" i="9"/>
  <c r="H280" i="9"/>
  <c r="G280" i="9"/>
  <c r="F280" i="9"/>
  <c r="E280" i="9"/>
  <c r="D280" i="9"/>
  <c r="I279" i="9"/>
  <c r="H279" i="9"/>
  <c r="G279" i="9"/>
  <c r="F279" i="9"/>
  <c r="E279" i="9"/>
  <c r="D279" i="9"/>
  <c r="I278" i="9"/>
  <c r="H278" i="9"/>
  <c r="G278" i="9"/>
  <c r="F278" i="9"/>
  <c r="E278" i="9"/>
  <c r="D278" i="9"/>
  <c r="I277" i="9"/>
  <c r="H277" i="9"/>
  <c r="G277" i="9"/>
  <c r="F277" i="9"/>
  <c r="E277" i="9"/>
  <c r="D277" i="9"/>
  <c r="I276" i="9"/>
  <c r="H276" i="9"/>
  <c r="G276" i="9"/>
  <c r="F276" i="9"/>
  <c r="E276" i="9"/>
  <c r="D276" i="9"/>
  <c r="I275" i="9"/>
  <c r="H275" i="9"/>
  <c r="G275" i="9"/>
  <c r="F275" i="9"/>
  <c r="E275" i="9"/>
  <c r="D275" i="9"/>
  <c r="I274" i="9"/>
  <c r="H274" i="9"/>
  <c r="G274" i="9"/>
  <c r="F274" i="9"/>
  <c r="E274" i="9"/>
  <c r="D274" i="9"/>
  <c r="I273" i="9"/>
  <c r="H273" i="9"/>
  <c r="G273" i="9"/>
  <c r="F273" i="9"/>
  <c r="E273" i="9"/>
  <c r="D273" i="9"/>
  <c r="I272" i="9"/>
  <c r="H272" i="9"/>
  <c r="G272" i="9"/>
  <c r="F272" i="9"/>
  <c r="E272" i="9"/>
  <c r="D272" i="9"/>
  <c r="I271" i="9"/>
  <c r="H271" i="9"/>
  <c r="G271" i="9"/>
  <c r="F271" i="9"/>
  <c r="E271" i="9"/>
  <c r="D271" i="9"/>
  <c r="I270" i="9"/>
  <c r="H270" i="9"/>
  <c r="G270" i="9"/>
  <c r="F270" i="9"/>
  <c r="E270" i="9"/>
  <c r="D270" i="9"/>
  <c r="I269" i="9"/>
  <c r="H269" i="9"/>
  <c r="G269" i="9"/>
  <c r="F269" i="9"/>
  <c r="E269" i="9"/>
  <c r="D269" i="9"/>
  <c r="I268" i="9"/>
  <c r="H268" i="9"/>
  <c r="G268" i="9"/>
  <c r="F268" i="9"/>
  <c r="E268" i="9"/>
  <c r="D268" i="9"/>
  <c r="I267" i="9"/>
  <c r="H267" i="9"/>
  <c r="G267" i="9"/>
  <c r="F267" i="9"/>
  <c r="E267" i="9"/>
  <c r="D267" i="9"/>
  <c r="I266" i="9"/>
  <c r="H266" i="9"/>
  <c r="G266" i="9"/>
  <c r="F266" i="9"/>
  <c r="E266" i="9"/>
  <c r="D266" i="9"/>
  <c r="I265" i="9"/>
  <c r="H265" i="9"/>
  <c r="G265" i="9"/>
  <c r="F265" i="9"/>
  <c r="E265" i="9"/>
  <c r="D265" i="9"/>
  <c r="I264" i="9"/>
  <c r="H264" i="9"/>
  <c r="G264" i="9"/>
  <c r="F264" i="9"/>
  <c r="E264" i="9"/>
  <c r="D264" i="9"/>
  <c r="I263" i="9"/>
  <c r="H263" i="9"/>
  <c r="G263" i="9"/>
  <c r="F263" i="9"/>
  <c r="E263" i="9"/>
  <c r="D263" i="9"/>
  <c r="I262" i="9"/>
  <c r="H262" i="9"/>
  <c r="G262" i="9"/>
  <c r="F262" i="9"/>
  <c r="E262" i="9"/>
  <c r="D262" i="9"/>
  <c r="I261" i="9"/>
  <c r="H261" i="9"/>
  <c r="G261" i="9"/>
  <c r="F261" i="9"/>
  <c r="E261" i="9"/>
  <c r="D261" i="9"/>
  <c r="I260" i="9"/>
  <c r="H260" i="9"/>
  <c r="G260" i="9"/>
  <c r="F260" i="9"/>
  <c r="E260" i="9"/>
  <c r="D260" i="9"/>
  <c r="I259" i="9"/>
  <c r="H259" i="9"/>
  <c r="G259" i="9"/>
  <c r="F259" i="9"/>
  <c r="E259" i="9"/>
  <c r="D259" i="9"/>
  <c r="I258" i="9"/>
  <c r="H258" i="9"/>
  <c r="G258" i="9"/>
  <c r="F258" i="9"/>
  <c r="E258" i="9"/>
  <c r="D258" i="9"/>
  <c r="I257" i="9"/>
  <c r="H257" i="9"/>
  <c r="G257" i="9"/>
  <c r="F257" i="9"/>
  <c r="E257" i="9"/>
  <c r="D257" i="9"/>
  <c r="I256" i="9"/>
  <c r="H256" i="9"/>
  <c r="G256" i="9"/>
  <c r="F256" i="9"/>
  <c r="E256" i="9"/>
  <c r="D256" i="9"/>
  <c r="I255" i="9"/>
  <c r="H255" i="9"/>
  <c r="G255" i="9"/>
  <c r="F255" i="9"/>
  <c r="E255" i="9"/>
  <c r="D255" i="9"/>
  <c r="I254" i="9"/>
  <c r="H254" i="9"/>
  <c r="G254" i="9"/>
  <c r="F254" i="9"/>
  <c r="E254" i="9"/>
  <c r="D254" i="9"/>
  <c r="I253" i="9"/>
  <c r="H253" i="9"/>
  <c r="G253" i="9"/>
  <c r="F253" i="9"/>
  <c r="E253" i="9"/>
  <c r="D253" i="9"/>
  <c r="I252" i="9"/>
  <c r="H252" i="9"/>
  <c r="G252" i="9"/>
  <c r="F252" i="9"/>
  <c r="E252" i="9"/>
  <c r="D252" i="9"/>
  <c r="I251" i="9"/>
  <c r="H251" i="9"/>
  <c r="G251" i="9"/>
  <c r="F251" i="9"/>
  <c r="E251" i="9"/>
  <c r="D251" i="9"/>
  <c r="I250" i="9"/>
  <c r="H250" i="9"/>
  <c r="G250" i="9"/>
  <c r="F250" i="9"/>
  <c r="E250" i="9"/>
  <c r="D250" i="9"/>
  <c r="I249" i="9"/>
  <c r="H249" i="9"/>
  <c r="G249" i="9"/>
  <c r="F249" i="9"/>
  <c r="E249" i="9"/>
  <c r="D249" i="9"/>
  <c r="I248" i="9"/>
  <c r="H248" i="9"/>
  <c r="G248" i="9"/>
  <c r="F248" i="9"/>
  <c r="E248" i="9"/>
  <c r="D248" i="9"/>
  <c r="I247" i="9"/>
  <c r="H247" i="9"/>
  <c r="G247" i="9"/>
  <c r="F247" i="9"/>
  <c r="E247" i="9"/>
  <c r="D247" i="9"/>
  <c r="I246" i="9"/>
  <c r="H246" i="9"/>
  <c r="G246" i="9"/>
  <c r="F246" i="9"/>
  <c r="E246" i="9"/>
  <c r="D246" i="9"/>
  <c r="I245" i="9"/>
  <c r="H245" i="9"/>
  <c r="G245" i="9"/>
  <c r="F245" i="9"/>
  <c r="E245" i="9"/>
  <c r="D245" i="9"/>
  <c r="I244" i="9"/>
  <c r="H244" i="9"/>
  <c r="G244" i="9"/>
  <c r="F244" i="9"/>
  <c r="E244" i="9"/>
  <c r="D244" i="9"/>
  <c r="I243" i="9"/>
  <c r="H243" i="9"/>
  <c r="G243" i="9"/>
  <c r="F243" i="9"/>
  <c r="E243" i="9"/>
  <c r="D243" i="9"/>
  <c r="I242" i="9"/>
  <c r="H242" i="9"/>
  <c r="G242" i="9"/>
  <c r="F242" i="9"/>
  <c r="E242" i="9"/>
  <c r="D242" i="9"/>
  <c r="I241" i="9"/>
  <c r="H241" i="9"/>
  <c r="G241" i="9"/>
  <c r="F241" i="9"/>
  <c r="E241" i="9"/>
  <c r="D241" i="9"/>
  <c r="I240" i="9"/>
  <c r="H240" i="9"/>
  <c r="G240" i="9"/>
  <c r="F240" i="9"/>
  <c r="E240" i="9"/>
  <c r="D240" i="9"/>
  <c r="I239" i="9"/>
  <c r="H239" i="9"/>
  <c r="G239" i="9"/>
  <c r="F239" i="9"/>
  <c r="E239" i="9"/>
  <c r="D239" i="9"/>
  <c r="I238" i="9"/>
  <c r="H238" i="9"/>
  <c r="G238" i="9"/>
  <c r="F238" i="9"/>
  <c r="E238" i="9"/>
  <c r="D238" i="9"/>
  <c r="I237" i="9"/>
  <c r="H237" i="9"/>
  <c r="G237" i="9"/>
  <c r="F237" i="9"/>
  <c r="E237" i="9"/>
  <c r="D237" i="9"/>
  <c r="I236" i="9"/>
  <c r="H236" i="9"/>
  <c r="G236" i="9"/>
  <c r="F236" i="9"/>
  <c r="E236" i="9"/>
  <c r="D236" i="9"/>
  <c r="I235" i="9"/>
  <c r="H235" i="9"/>
  <c r="G235" i="9"/>
  <c r="F235" i="9"/>
  <c r="E235" i="9"/>
  <c r="D235" i="9"/>
  <c r="I234" i="9"/>
  <c r="H234" i="9"/>
  <c r="G234" i="9"/>
  <c r="F234" i="9"/>
  <c r="E234" i="9"/>
  <c r="D234" i="9"/>
  <c r="I233" i="9"/>
  <c r="H233" i="9"/>
  <c r="G233" i="9"/>
  <c r="F233" i="9"/>
  <c r="E233" i="9"/>
  <c r="D233" i="9"/>
  <c r="I232" i="9"/>
  <c r="H232" i="9"/>
  <c r="G232" i="9"/>
  <c r="F232" i="9"/>
  <c r="E232" i="9"/>
  <c r="D232" i="9"/>
  <c r="I231" i="9"/>
  <c r="H231" i="9"/>
  <c r="G231" i="9"/>
  <c r="F231" i="9"/>
  <c r="E231" i="9"/>
  <c r="D231" i="9"/>
  <c r="I230" i="9"/>
  <c r="H230" i="9"/>
  <c r="G230" i="9"/>
  <c r="F230" i="9"/>
  <c r="E230" i="9"/>
  <c r="D230" i="9"/>
  <c r="I229" i="9"/>
  <c r="H229" i="9"/>
  <c r="G229" i="9"/>
  <c r="F229" i="9"/>
  <c r="E229" i="9"/>
  <c r="D229" i="9"/>
  <c r="I228" i="9"/>
  <c r="H228" i="9"/>
  <c r="G228" i="9"/>
  <c r="F228" i="9"/>
  <c r="E228" i="9"/>
  <c r="D228" i="9"/>
  <c r="I227" i="9"/>
  <c r="H227" i="9"/>
  <c r="G227" i="9"/>
  <c r="F227" i="9"/>
  <c r="E227" i="9"/>
  <c r="D227" i="9"/>
  <c r="I226" i="9"/>
  <c r="H226" i="9"/>
  <c r="G226" i="9"/>
  <c r="F226" i="9"/>
  <c r="E226" i="9"/>
  <c r="D226" i="9"/>
  <c r="I225" i="9"/>
  <c r="H225" i="9"/>
  <c r="G225" i="9"/>
  <c r="F225" i="9"/>
  <c r="E225" i="9"/>
  <c r="D225" i="9"/>
  <c r="I224" i="9"/>
  <c r="H224" i="9"/>
  <c r="G224" i="9"/>
  <c r="F224" i="9"/>
  <c r="E224" i="9"/>
  <c r="D224" i="9"/>
  <c r="I223" i="9"/>
  <c r="H223" i="9"/>
  <c r="G223" i="9"/>
  <c r="F223" i="9"/>
  <c r="E223" i="9"/>
  <c r="D223" i="9"/>
  <c r="I222" i="9"/>
  <c r="H222" i="9"/>
  <c r="G222" i="9"/>
  <c r="F222" i="9"/>
  <c r="E222" i="9"/>
  <c r="D222" i="9"/>
  <c r="I221" i="9"/>
  <c r="H221" i="9"/>
  <c r="G221" i="9"/>
  <c r="F221" i="9"/>
  <c r="E221" i="9"/>
  <c r="D221" i="9"/>
  <c r="I220" i="9"/>
  <c r="H220" i="9"/>
  <c r="G220" i="9"/>
  <c r="F220" i="9"/>
  <c r="E220" i="9"/>
  <c r="D220" i="9"/>
  <c r="I219" i="9"/>
  <c r="H219" i="9"/>
  <c r="G219" i="9"/>
  <c r="F219" i="9"/>
  <c r="E219" i="9"/>
  <c r="D219" i="9"/>
  <c r="I218" i="9"/>
  <c r="H218" i="9"/>
  <c r="G218" i="9"/>
  <c r="F218" i="9"/>
  <c r="E218" i="9"/>
  <c r="D218" i="9"/>
  <c r="I217" i="9"/>
  <c r="H217" i="9"/>
  <c r="G217" i="9"/>
  <c r="F217" i="9"/>
  <c r="E217" i="9"/>
  <c r="D217" i="9"/>
  <c r="I216" i="9"/>
  <c r="H216" i="9"/>
  <c r="G216" i="9"/>
  <c r="F216" i="9"/>
  <c r="E216" i="9"/>
  <c r="D216" i="9"/>
  <c r="I215" i="9"/>
  <c r="H215" i="9"/>
  <c r="G215" i="9"/>
  <c r="F215" i="9"/>
  <c r="E215" i="9"/>
  <c r="D215" i="9"/>
  <c r="I214" i="9"/>
  <c r="H214" i="9"/>
  <c r="G214" i="9"/>
  <c r="F214" i="9"/>
  <c r="E214" i="9"/>
  <c r="D214" i="9"/>
  <c r="I213" i="9"/>
  <c r="H213" i="9"/>
  <c r="G213" i="9"/>
  <c r="F213" i="9"/>
  <c r="E213" i="9"/>
  <c r="D213" i="9"/>
  <c r="I212" i="9"/>
  <c r="H212" i="9"/>
  <c r="G212" i="9"/>
  <c r="F212" i="9"/>
  <c r="E212" i="9"/>
  <c r="D212" i="9"/>
  <c r="I211" i="9"/>
  <c r="H211" i="9"/>
  <c r="G211" i="9"/>
  <c r="F211" i="9"/>
  <c r="E211" i="9"/>
  <c r="D211" i="9"/>
  <c r="I210" i="9"/>
  <c r="H210" i="9"/>
  <c r="G210" i="9"/>
  <c r="F210" i="9"/>
  <c r="E210" i="9"/>
  <c r="D210" i="9"/>
  <c r="I209" i="9"/>
  <c r="H209" i="9"/>
  <c r="G209" i="9"/>
  <c r="F209" i="9"/>
  <c r="E209" i="9"/>
  <c r="D209" i="9"/>
  <c r="I208" i="9"/>
  <c r="H208" i="9"/>
  <c r="G208" i="9"/>
  <c r="F208" i="9"/>
  <c r="E208" i="9"/>
  <c r="D208" i="9"/>
  <c r="I207" i="9"/>
  <c r="H207" i="9"/>
  <c r="G207" i="9"/>
  <c r="F207" i="9"/>
  <c r="E207" i="9"/>
  <c r="D207" i="9"/>
  <c r="I206" i="9"/>
  <c r="H206" i="9"/>
  <c r="G206" i="9"/>
  <c r="F206" i="9"/>
  <c r="E206" i="9"/>
  <c r="D206" i="9"/>
  <c r="I205" i="9"/>
  <c r="H205" i="9"/>
  <c r="G205" i="9"/>
  <c r="F205" i="9"/>
  <c r="E205" i="9"/>
  <c r="D205" i="9"/>
  <c r="I204" i="9"/>
  <c r="H204" i="9"/>
  <c r="G204" i="9"/>
  <c r="F204" i="9"/>
  <c r="E204" i="9"/>
  <c r="D204" i="9"/>
  <c r="I203" i="9"/>
  <c r="H203" i="9"/>
  <c r="G203" i="9"/>
  <c r="F203" i="9"/>
  <c r="E203" i="9"/>
  <c r="D203" i="9"/>
  <c r="I202" i="9"/>
  <c r="H202" i="9"/>
  <c r="G202" i="9"/>
  <c r="F202" i="9"/>
  <c r="E202" i="9"/>
  <c r="D202" i="9"/>
  <c r="I201" i="9"/>
  <c r="H201" i="9"/>
  <c r="G201" i="9"/>
  <c r="F201" i="9"/>
  <c r="E201" i="9"/>
  <c r="D201" i="9"/>
  <c r="I200" i="9"/>
  <c r="H200" i="9"/>
  <c r="G200" i="9"/>
  <c r="F200" i="9"/>
  <c r="E200" i="9"/>
  <c r="D200" i="9"/>
  <c r="I199" i="9"/>
  <c r="H199" i="9"/>
  <c r="G199" i="9"/>
  <c r="F199" i="9"/>
  <c r="E199" i="9"/>
  <c r="D199" i="9"/>
  <c r="I198" i="9"/>
  <c r="H198" i="9"/>
  <c r="G198" i="9"/>
  <c r="F198" i="9"/>
  <c r="E198" i="9"/>
  <c r="D198" i="9"/>
  <c r="I197" i="9"/>
  <c r="H197" i="9"/>
  <c r="G197" i="9"/>
  <c r="F197" i="9"/>
  <c r="E197" i="9"/>
  <c r="D197" i="9"/>
  <c r="I196" i="9"/>
  <c r="H196" i="9"/>
  <c r="G196" i="9"/>
  <c r="F196" i="9"/>
  <c r="E196" i="9"/>
  <c r="D196" i="9"/>
  <c r="I195" i="9"/>
  <c r="H195" i="9"/>
  <c r="G195" i="9"/>
  <c r="F195" i="9"/>
  <c r="E195" i="9"/>
  <c r="D195" i="9"/>
  <c r="I194" i="9"/>
  <c r="H194" i="9"/>
  <c r="G194" i="9"/>
  <c r="F194" i="9"/>
  <c r="E194" i="9"/>
  <c r="D194" i="9"/>
  <c r="I193" i="9"/>
  <c r="H193" i="9"/>
  <c r="G193" i="9"/>
  <c r="F193" i="9"/>
  <c r="E193" i="9"/>
  <c r="D193" i="9"/>
  <c r="I192" i="9"/>
  <c r="H192" i="9"/>
  <c r="G192" i="9"/>
  <c r="F192" i="9"/>
  <c r="E192" i="9"/>
  <c r="D192" i="9"/>
  <c r="I191" i="9"/>
  <c r="H191" i="9"/>
  <c r="G191" i="9"/>
  <c r="F191" i="9"/>
  <c r="E191" i="9"/>
  <c r="D191" i="9"/>
  <c r="I190" i="9"/>
  <c r="H190" i="9"/>
  <c r="G190" i="9"/>
  <c r="F190" i="9"/>
  <c r="E190" i="9"/>
  <c r="D190" i="9"/>
  <c r="I189" i="9"/>
  <c r="H189" i="9"/>
  <c r="G189" i="9"/>
  <c r="F189" i="9"/>
  <c r="E189" i="9"/>
  <c r="D189" i="9"/>
  <c r="I188" i="9"/>
  <c r="H188" i="9"/>
  <c r="G188" i="9"/>
  <c r="F188" i="9"/>
  <c r="E188" i="9"/>
  <c r="D188" i="9"/>
  <c r="I187" i="9"/>
  <c r="H187" i="9"/>
  <c r="G187" i="9"/>
  <c r="F187" i="9"/>
  <c r="E187" i="9"/>
  <c r="D187" i="9"/>
  <c r="I186" i="9"/>
  <c r="H186" i="9"/>
  <c r="G186" i="9"/>
  <c r="F186" i="9"/>
  <c r="E186" i="9"/>
  <c r="D186" i="9"/>
  <c r="I185" i="9"/>
  <c r="H185" i="9"/>
  <c r="G185" i="9"/>
  <c r="F185" i="9"/>
  <c r="E185" i="9"/>
  <c r="D185" i="9"/>
  <c r="I184" i="9"/>
  <c r="H184" i="9"/>
  <c r="G184" i="9"/>
  <c r="F184" i="9"/>
  <c r="E184" i="9"/>
  <c r="D184" i="9"/>
  <c r="I183" i="9"/>
  <c r="H183" i="9"/>
  <c r="G183" i="9"/>
  <c r="F183" i="9"/>
  <c r="E183" i="9"/>
  <c r="D183" i="9"/>
  <c r="I182" i="9"/>
  <c r="H182" i="9"/>
  <c r="G182" i="9"/>
  <c r="F182" i="9"/>
  <c r="E182" i="9"/>
  <c r="D182" i="9"/>
  <c r="I181" i="9"/>
  <c r="H181" i="9"/>
  <c r="G181" i="9"/>
  <c r="F181" i="9"/>
  <c r="E181" i="9"/>
  <c r="D181" i="9"/>
  <c r="I180" i="9"/>
  <c r="H180" i="9"/>
  <c r="G180" i="9"/>
  <c r="F180" i="9"/>
  <c r="E180" i="9"/>
  <c r="D180" i="9"/>
  <c r="I179" i="9"/>
  <c r="H179" i="9"/>
  <c r="G179" i="9"/>
  <c r="F179" i="9"/>
  <c r="E179" i="9"/>
  <c r="D179" i="9"/>
  <c r="I178" i="9"/>
  <c r="H178" i="9"/>
  <c r="G178" i="9"/>
  <c r="F178" i="9"/>
  <c r="E178" i="9"/>
  <c r="D178" i="9"/>
  <c r="I177" i="9"/>
  <c r="H177" i="9"/>
  <c r="G177" i="9"/>
  <c r="F177" i="9"/>
  <c r="E177" i="9"/>
  <c r="D177" i="9"/>
  <c r="I176" i="9"/>
  <c r="H176" i="9"/>
  <c r="G176" i="9"/>
  <c r="F176" i="9"/>
  <c r="E176" i="9"/>
  <c r="D176" i="9"/>
  <c r="I175" i="9"/>
  <c r="H175" i="9"/>
  <c r="G175" i="9"/>
  <c r="F175" i="9"/>
  <c r="E175" i="9"/>
  <c r="D175" i="9"/>
  <c r="I174" i="9"/>
  <c r="H174" i="9"/>
  <c r="G174" i="9"/>
  <c r="F174" i="9"/>
  <c r="E174" i="9"/>
  <c r="D174" i="9"/>
  <c r="I173" i="9"/>
  <c r="H173" i="9"/>
  <c r="G173" i="9"/>
  <c r="F173" i="9"/>
  <c r="E173" i="9"/>
  <c r="D173" i="9"/>
  <c r="I172" i="9"/>
  <c r="H172" i="9"/>
  <c r="G172" i="9"/>
  <c r="F172" i="9"/>
  <c r="E172" i="9"/>
  <c r="D172" i="9"/>
  <c r="I171" i="9"/>
  <c r="H171" i="9"/>
  <c r="G171" i="9"/>
  <c r="F171" i="9"/>
  <c r="E171" i="9"/>
  <c r="D171" i="9"/>
  <c r="I170" i="9"/>
  <c r="H170" i="9"/>
  <c r="G170" i="9"/>
  <c r="F170" i="9"/>
  <c r="E170" i="9"/>
  <c r="D170" i="9"/>
  <c r="I169" i="9"/>
  <c r="H169" i="9"/>
  <c r="G169" i="9"/>
  <c r="F169" i="9"/>
  <c r="E169" i="9"/>
  <c r="D169" i="9"/>
  <c r="I168" i="9"/>
  <c r="H168" i="9"/>
  <c r="G168" i="9"/>
  <c r="F168" i="9"/>
  <c r="E168" i="9"/>
  <c r="D168" i="9"/>
  <c r="I167" i="9"/>
  <c r="H167" i="9"/>
  <c r="G167" i="9"/>
  <c r="F167" i="9"/>
  <c r="E167" i="9"/>
  <c r="D167" i="9"/>
  <c r="I166" i="9"/>
  <c r="H166" i="9"/>
  <c r="G166" i="9"/>
  <c r="F166" i="9"/>
  <c r="E166" i="9"/>
  <c r="D166" i="9"/>
  <c r="I165" i="9"/>
  <c r="H165" i="9"/>
  <c r="G165" i="9"/>
  <c r="F165" i="9"/>
  <c r="E165" i="9"/>
  <c r="D165" i="9"/>
  <c r="I164" i="9"/>
  <c r="H164" i="9"/>
  <c r="G164" i="9"/>
  <c r="F164" i="9"/>
  <c r="E164" i="9"/>
  <c r="D164" i="9"/>
  <c r="I163" i="9"/>
  <c r="H163" i="9"/>
  <c r="G163" i="9"/>
  <c r="F163" i="9"/>
  <c r="E163" i="9"/>
  <c r="D163" i="9"/>
  <c r="I162" i="9"/>
  <c r="H162" i="9"/>
  <c r="G162" i="9"/>
  <c r="F162" i="9"/>
  <c r="E162" i="9"/>
  <c r="D162" i="9"/>
  <c r="I161" i="9"/>
  <c r="H161" i="9"/>
  <c r="G161" i="9"/>
  <c r="F161" i="9"/>
  <c r="E161" i="9"/>
  <c r="D161" i="9"/>
  <c r="I160" i="9"/>
  <c r="H160" i="9"/>
  <c r="G160" i="9"/>
  <c r="F160" i="9"/>
  <c r="E160" i="9"/>
  <c r="D160" i="9"/>
  <c r="I159" i="9"/>
  <c r="H159" i="9"/>
  <c r="G159" i="9"/>
  <c r="F159" i="9"/>
  <c r="E159" i="9"/>
  <c r="D159" i="9"/>
  <c r="I158" i="9"/>
  <c r="H158" i="9"/>
  <c r="G158" i="9"/>
  <c r="F158" i="9"/>
  <c r="E158" i="9"/>
  <c r="D158" i="9"/>
  <c r="I157" i="9"/>
  <c r="H157" i="9"/>
  <c r="G157" i="9"/>
  <c r="F157" i="9"/>
  <c r="E157" i="9"/>
  <c r="D157" i="9"/>
  <c r="I156" i="9"/>
  <c r="H156" i="9"/>
  <c r="G156" i="9"/>
  <c r="F156" i="9"/>
  <c r="E156" i="9"/>
  <c r="D156" i="9"/>
  <c r="I155" i="9"/>
  <c r="H155" i="9"/>
  <c r="G155" i="9"/>
  <c r="F155" i="9"/>
  <c r="E155" i="9"/>
  <c r="D155" i="9"/>
  <c r="I154" i="9"/>
  <c r="H154" i="9"/>
  <c r="G154" i="9"/>
  <c r="F154" i="9"/>
  <c r="E154" i="9"/>
  <c r="D154" i="9"/>
  <c r="I153" i="9"/>
  <c r="H153" i="9"/>
  <c r="G153" i="9"/>
  <c r="F153" i="9"/>
  <c r="E153" i="9"/>
  <c r="D153" i="9"/>
  <c r="I152" i="9"/>
  <c r="H152" i="9"/>
  <c r="G152" i="9"/>
  <c r="F152" i="9"/>
  <c r="E152" i="9"/>
  <c r="D152" i="9"/>
  <c r="I151" i="9"/>
  <c r="H151" i="9"/>
  <c r="G151" i="9"/>
  <c r="F151" i="9"/>
  <c r="E151" i="9"/>
  <c r="D151" i="9"/>
  <c r="I150" i="9"/>
  <c r="H150" i="9"/>
  <c r="G150" i="9"/>
  <c r="F150" i="9"/>
  <c r="E150" i="9"/>
  <c r="D150" i="9"/>
  <c r="I149" i="9"/>
  <c r="H149" i="9"/>
  <c r="G149" i="9"/>
  <c r="F149" i="9"/>
  <c r="E149" i="9"/>
  <c r="D149" i="9"/>
  <c r="I148" i="9"/>
  <c r="H148" i="9"/>
  <c r="G148" i="9"/>
  <c r="F148" i="9"/>
  <c r="E148" i="9"/>
  <c r="D148" i="9"/>
  <c r="I147" i="9"/>
  <c r="H147" i="9"/>
  <c r="G147" i="9"/>
  <c r="F147" i="9"/>
  <c r="E147" i="9"/>
  <c r="D147" i="9"/>
  <c r="I146" i="9"/>
  <c r="H146" i="9"/>
  <c r="G146" i="9"/>
  <c r="F146" i="9"/>
  <c r="E146" i="9"/>
  <c r="D146" i="9"/>
  <c r="I145" i="9"/>
  <c r="H145" i="9"/>
  <c r="G145" i="9"/>
  <c r="F145" i="9"/>
  <c r="E145" i="9"/>
  <c r="D145" i="9"/>
  <c r="I144" i="9"/>
  <c r="H144" i="9"/>
  <c r="G144" i="9"/>
  <c r="F144" i="9"/>
  <c r="E144" i="9"/>
  <c r="D144" i="9"/>
  <c r="I143" i="9"/>
  <c r="H143" i="9"/>
  <c r="G143" i="9"/>
  <c r="F143" i="9"/>
  <c r="E143" i="9"/>
  <c r="D143" i="9"/>
  <c r="I142" i="9"/>
  <c r="H142" i="9"/>
  <c r="G142" i="9"/>
  <c r="F142" i="9"/>
  <c r="E142" i="9"/>
  <c r="D142" i="9"/>
  <c r="I141" i="9"/>
  <c r="H141" i="9"/>
  <c r="G141" i="9"/>
  <c r="F141" i="9"/>
  <c r="E141" i="9"/>
  <c r="D141" i="9"/>
  <c r="I140" i="9"/>
  <c r="H140" i="9"/>
  <c r="G140" i="9"/>
  <c r="F140" i="9"/>
  <c r="E140" i="9"/>
  <c r="D140" i="9"/>
  <c r="I139" i="9"/>
  <c r="H139" i="9"/>
  <c r="G139" i="9"/>
  <c r="F139" i="9"/>
  <c r="E139" i="9"/>
  <c r="D139" i="9"/>
  <c r="I138" i="9"/>
  <c r="H138" i="9"/>
  <c r="G138" i="9"/>
  <c r="F138" i="9"/>
  <c r="E138" i="9"/>
  <c r="D138" i="9"/>
  <c r="I137" i="9"/>
  <c r="H137" i="9"/>
  <c r="G137" i="9"/>
  <c r="F137" i="9"/>
  <c r="E137" i="9"/>
  <c r="D137" i="9"/>
  <c r="I136" i="9"/>
  <c r="H136" i="9"/>
  <c r="G136" i="9"/>
  <c r="F136" i="9"/>
  <c r="E136" i="9"/>
  <c r="D136" i="9"/>
  <c r="I135" i="9"/>
  <c r="H135" i="9"/>
  <c r="G135" i="9"/>
  <c r="F135" i="9"/>
  <c r="E135" i="9"/>
  <c r="D135" i="9"/>
  <c r="I134" i="9"/>
  <c r="H134" i="9"/>
  <c r="G134" i="9"/>
  <c r="F134" i="9"/>
  <c r="E134" i="9"/>
  <c r="D134" i="9"/>
  <c r="I133" i="9"/>
  <c r="H133" i="9"/>
  <c r="G133" i="9"/>
  <c r="F133" i="9"/>
  <c r="E133" i="9"/>
  <c r="D133" i="9"/>
  <c r="I132" i="9"/>
  <c r="H132" i="9"/>
  <c r="G132" i="9"/>
  <c r="F132" i="9"/>
  <c r="E132" i="9"/>
  <c r="D132" i="9"/>
  <c r="I131" i="9"/>
  <c r="H131" i="9"/>
  <c r="G131" i="9"/>
  <c r="F131" i="9"/>
  <c r="E131" i="9"/>
  <c r="D131" i="9"/>
  <c r="I130" i="9"/>
  <c r="H130" i="9"/>
  <c r="G130" i="9"/>
  <c r="F130" i="9"/>
  <c r="E130" i="9"/>
  <c r="D130" i="9"/>
  <c r="I129" i="9"/>
  <c r="H129" i="9"/>
  <c r="G129" i="9"/>
  <c r="F129" i="9"/>
  <c r="E129" i="9"/>
  <c r="D129" i="9"/>
  <c r="I128" i="9"/>
  <c r="H128" i="9"/>
  <c r="G128" i="9"/>
  <c r="F128" i="9"/>
  <c r="E128" i="9"/>
  <c r="D128" i="9"/>
  <c r="I127" i="9"/>
  <c r="H127" i="9"/>
  <c r="G127" i="9"/>
  <c r="F127" i="9"/>
  <c r="E127" i="9"/>
  <c r="D127" i="9"/>
  <c r="I126" i="9"/>
  <c r="H126" i="9"/>
  <c r="G126" i="9"/>
  <c r="F126" i="9"/>
  <c r="E126" i="9"/>
  <c r="D126" i="9"/>
  <c r="I125" i="9"/>
  <c r="H125" i="9"/>
  <c r="G125" i="9"/>
  <c r="F125" i="9"/>
  <c r="E125" i="9"/>
  <c r="D125" i="9"/>
  <c r="I124" i="9"/>
  <c r="H124" i="9"/>
  <c r="G124" i="9"/>
  <c r="F124" i="9"/>
  <c r="E124" i="9"/>
  <c r="D124" i="9"/>
  <c r="I123" i="9"/>
  <c r="H123" i="9"/>
  <c r="G123" i="9"/>
  <c r="F123" i="9"/>
  <c r="E123" i="9"/>
  <c r="D123" i="9"/>
  <c r="I122" i="9"/>
  <c r="H122" i="9"/>
  <c r="G122" i="9"/>
  <c r="F122" i="9"/>
  <c r="E122" i="9"/>
  <c r="D122" i="9"/>
  <c r="I121" i="9"/>
  <c r="H121" i="9"/>
  <c r="G121" i="9"/>
  <c r="F121" i="9"/>
  <c r="E121" i="9"/>
  <c r="D121" i="9"/>
  <c r="I120" i="9"/>
  <c r="H120" i="9"/>
  <c r="G120" i="9"/>
  <c r="F120" i="9"/>
  <c r="E120" i="9"/>
  <c r="D120" i="9"/>
  <c r="I119" i="9"/>
  <c r="H119" i="9"/>
  <c r="G119" i="9"/>
  <c r="F119" i="9"/>
  <c r="E119" i="9"/>
  <c r="D119" i="9"/>
  <c r="I118" i="9"/>
  <c r="H118" i="9"/>
  <c r="G118" i="9"/>
  <c r="F118" i="9"/>
  <c r="E118" i="9"/>
  <c r="D118" i="9"/>
  <c r="I117" i="9"/>
  <c r="H117" i="9"/>
  <c r="G117" i="9"/>
  <c r="F117" i="9"/>
  <c r="E117" i="9"/>
  <c r="D117" i="9"/>
  <c r="I116" i="9"/>
  <c r="H116" i="9"/>
  <c r="G116" i="9"/>
  <c r="F116" i="9"/>
  <c r="E116" i="9"/>
  <c r="D116" i="9"/>
  <c r="I115" i="9"/>
  <c r="H115" i="9"/>
  <c r="G115" i="9"/>
  <c r="F115" i="9"/>
  <c r="E115" i="9"/>
  <c r="D115" i="9"/>
  <c r="I114" i="9"/>
  <c r="H114" i="9"/>
  <c r="G114" i="9"/>
  <c r="F114" i="9"/>
  <c r="E114" i="9"/>
  <c r="D114" i="9"/>
  <c r="I113" i="9"/>
  <c r="H113" i="9"/>
  <c r="G113" i="9"/>
  <c r="F113" i="9"/>
  <c r="E113" i="9"/>
  <c r="D113" i="9"/>
  <c r="I112" i="9"/>
  <c r="H112" i="9"/>
  <c r="G112" i="9"/>
  <c r="F112" i="9"/>
  <c r="E112" i="9"/>
  <c r="D112" i="9"/>
  <c r="I111" i="9"/>
  <c r="H111" i="9"/>
  <c r="G111" i="9"/>
  <c r="F111" i="9"/>
  <c r="E111" i="9"/>
  <c r="D111" i="9"/>
  <c r="I110" i="9"/>
  <c r="H110" i="9"/>
  <c r="G110" i="9"/>
  <c r="F110" i="9"/>
  <c r="E110" i="9"/>
  <c r="D110" i="9"/>
  <c r="I109" i="9"/>
  <c r="H109" i="9"/>
  <c r="G109" i="9"/>
  <c r="F109" i="9"/>
  <c r="E109" i="9"/>
  <c r="D109" i="9"/>
  <c r="I108" i="9"/>
  <c r="H108" i="9"/>
  <c r="G108" i="9"/>
  <c r="F108" i="9"/>
  <c r="E108" i="9"/>
  <c r="D108" i="9"/>
  <c r="I107" i="9"/>
  <c r="H107" i="9"/>
  <c r="G107" i="9"/>
  <c r="F107" i="9"/>
  <c r="E107" i="9"/>
  <c r="D107" i="9"/>
  <c r="I106" i="9"/>
  <c r="H106" i="9"/>
  <c r="G106" i="9"/>
  <c r="F106" i="9"/>
  <c r="E106" i="9"/>
  <c r="D106" i="9"/>
  <c r="I105" i="9"/>
  <c r="H105" i="9"/>
  <c r="G105" i="9"/>
  <c r="F105" i="9"/>
  <c r="E105" i="9"/>
  <c r="D105" i="9"/>
  <c r="I104" i="9"/>
  <c r="H104" i="9"/>
  <c r="G104" i="9"/>
  <c r="F104" i="9"/>
  <c r="E104" i="9"/>
  <c r="D104" i="9"/>
  <c r="I103" i="9"/>
  <c r="H103" i="9"/>
  <c r="G103" i="9"/>
  <c r="F103" i="9"/>
  <c r="E103" i="9"/>
  <c r="D103" i="9"/>
  <c r="I102" i="9"/>
  <c r="H102" i="9"/>
  <c r="G102" i="9"/>
  <c r="F102" i="9"/>
  <c r="E102" i="9"/>
  <c r="D102" i="9"/>
  <c r="I101" i="9"/>
  <c r="H101" i="9"/>
  <c r="G101" i="9"/>
  <c r="F101" i="9"/>
  <c r="E101" i="9"/>
  <c r="D101" i="9"/>
  <c r="I100" i="9"/>
  <c r="H100" i="9"/>
  <c r="G100" i="9"/>
  <c r="F100" i="9"/>
  <c r="E100" i="9"/>
  <c r="D100" i="9"/>
  <c r="I99" i="9"/>
  <c r="H99" i="9"/>
  <c r="G99" i="9"/>
  <c r="F99" i="9"/>
  <c r="E99" i="9"/>
  <c r="D99" i="9"/>
  <c r="I98" i="9"/>
  <c r="H98" i="9"/>
  <c r="G98" i="9"/>
  <c r="F98" i="9"/>
  <c r="E98" i="9"/>
  <c r="D98" i="9"/>
  <c r="I97" i="9"/>
  <c r="H97" i="9"/>
  <c r="G97" i="9"/>
  <c r="F97" i="9"/>
  <c r="E97" i="9"/>
  <c r="D97" i="9"/>
  <c r="I96" i="9"/>
  <c r="H96" i="9"/>
  <c r="G96" i="9"/>
  <c r="F96" i="9"/>
  <c r="E96" i="9"/>
  <c r="D96" i="9"/>
  <c r="I95" i="9"/>
  <c r="H95" i="9"/>
  <c r="G95" i="9"/>
  <c r="F95" i="9"/>
  <c r="E95" i="9"/>
  <c r="D95" i="9"/>
  <c r="I94" i="9"/>
  <c r="H94" i="9"/>
  <c r="G94" i="9"/>
  <c r="F94" i="9"/>
  <c r="E94" i="9"/>
  <c r="D94" i="9"/>
  <c r="I93" i="9"/>
  <c r="H93" i="9"/>
  <c r="G93" i="9"/>
  <c r="F93" i="9"/>
  <c r="E93" i="9"/>
  <c r="D93" i="9"/>
  <c r="I92" i="9"/>
  <c r="H92" i="9"/>
  <c r="G92" i="9"/>
  <c r="F92" i="9"/>
  <c r="E92" i="9"/>
  <c r="D92" i="9"/>
  <c r="I91" i="9"/>
  <c r="H91" i="9"/>
  <c r="G91" i="9"/>
  <c r="F91" i="9"/>
  <c r="E91" i="9"/>
  <c r="D91" i="9"/>
  <c r="I90" i="9"/>
  <c r="H90" i="9"/>
  <c r="G90" i="9"/>
  <c r="F90" i="9"/>
  <c r="E90" i="9"/>
  <c r="D90" i="9"/>
  <c r="I89" i="9"/>
  <c r="H89" i="9"/>
  <c r="G89" i="9"/>
  <c r="F89" i="9"/>
  <c r="E89" i="9"/>
  <c r="D89" i="9"/>
  <c r="I88" i="9"/>
  <c r="H88" i="9"/>
  <c r="G88" i="9"/>
  <c r="F88" i="9"/>
  <c r="E88" i="9"/>
  <c r="D88" i="9"/>
  <c r="I87" i="9"/>
  <c r="H87" i="9"/>
  <c r="G87" i="9"/>
  <c r="F87" i="9"/>
  <c r="E87" i="9"/>
  <c r="D87" i="9"/>
  <c r="I86" i="9"/>
  <c r="H86" i="9"/>
  <c r="G86" i="9"/>
  <c r="F86" i="9"/>
  <c r="E86" i="9"/>
  <c r="D86" i="9"/>
  <c r="I85" i="9"/>
  <c r="H85" i="9"/>
  <c r="G85" i="9"/>
  <c r="F85" i="9"/>
  <c r="E85" i="9"/>
  <c r="D85" i="9"/>
  <c r="I84" i="9"/>
  <c r="H84" i="9"/>
  <c r="G84" i="9"/>
  <c r="F84" i="9"/>
  <c r="E84" i="9"/>
  <c r="D84" i="9"/>
  <c r="I83" i="9"/>
  <c r="H83" i="9"/>
  <c r="G83" i="9"/>
  <c r="F83" i="9"/>
  <c r="E83" i="9"/>
  <c r="D83" i="9"/>
  <c r="I82" i="9"/>
  <c r="H82" i="9"/>
  <c r="G82" i="9"/>
  <c r="F82" i="9"/>
  <c r="E82" i="9"/>
  <c r="D82" i="9"/>
  <c r="I81" i="9"/>
  <c r="H81" i="9"/>
  <c r="G81" i="9"/>
  <c r="F81" i="9"/>
  <c r="E81" i="9"/>
  <c r="D81" i="9"/>
  <c r="I80" i="9"/>
  <c r="H80" i="9"/>
  <c r="G80" i="9"/>
  <c r="F80" i="9"/>
  <c r="E80" i="9"/>
  <c r="D80" i="9"/>
  <c r="I79" i="9"/>
  <c r="H79" i="9"/>
  <c r="G79" i="9"/>
  <c r="F79" i="9"/>
  <c r="E79" i="9"/>
  <c r="D79" i="9"/>
  <c r="I78" i="9"/>
  <c r="H78" i="9"/>
  <c r="G78" i="9"/>
  <c r="F78" i="9"/>
  <c r="E78" i="9"/>
  <c r="D78" i="9"/>
  <c r="I77" i="9"/>
  <c r="H77" i="9"/>
  <c r="G77" i="9"/>
  <c r="F77" i="9"/>
  <c r="E77" i="9"/>
  <c r="D77" i="9"/>
  <c r="I76" i="9"/>
  <c r="H76" i="9"/>
  <c r="G76" i="9"/>
  <c r="F76" i="9"/>
  <c r="E76" i="9"/>
  <c r="D76" i="9"/>
  <c r="I75" i="9"/>
  <c r="H75" i="9"/>
  <c r="G75" i="9"/>
  <c r="F75" i="9"/>
  <c r="E75" i="9"/>
  <c r="D75" i="9"/>
  <c r="I74" i="9"/>
  <c r="H74" i="9"/>
  <c r="G74" i="9"/>
  <c r="F74" i="9"/>
  <c r="E74" i="9"/>
  <c r="D74" i="9"/>
  <c r="I73" i="9"/>
  <c r="H73" i="9"/>
  <c r="G73" i="9"/>
  <c r="F73" i="9"/>
  <c r="E73" i="9"/>
  <c r="D73" i="9"/>
  <c r="I72" i="9"/>
  <c r="H72" i="9"/>
  <c r="G72" i="9"/>
  <c r="F72" i="9"/>
  <c r="E72" i="9"/>
  <c r="D72" i="9"/>
  <c r="I71" i="9"/>
  <c r="H71" i="9"/>
  <c r="G71" i="9"/>
  <c r="F71" i="9"/>
  <c r="E71" i="9"/>
  <c r="D71" i="9"/>
  <c r="I70" i="9"/>
  <c r="H70" i="9"/>
  <c r="G70" i="9"/>
  <c r="F70" i="9"/>
  <c r="E70" i="9"/>
  <c r="D70" i="9"/>
  <c r="I69" i="9"/>
  <c r="H69" i="9"/>
  <c r="G69" i="9"/>
  <c r="F69" i="9"/>
  <c r="E69" i="9"/>
  <c r="D69" i="9"/>
  <c r="I68" i="9"/>
  <c r="H68" i="9"/>
  <c r="G68" i="9"/>
  <c r="F68" i="9"/>
  <c r="E68" i="9"/>
  <c r="D68" i="9"/>
  <c r="I67" i="9"/>
  <c r="H67" i="9"/>
  <c r="G67" i="9"/>
  <c r="F67" i="9"/>
  <c r="E67" i="9"/>
  <c r="D67" i="9"/>
  <c r="I66" i="9"/>
  <c r="H66" i="9"/>
  <c r="G66" i="9"/>
  <c r="F66" i="9"/>
  <c r="E66" i="9"/>
  <c r="D66" i="9"/>
  <c r="I65" i="9"/>
  <c r="H65" i="9"/>
  <c r="G65" i="9"/>
  <c r="F65" i="9"/>
  <c r="E65" i="9"/>
  <c r="D65" i="9"/>
  <c r="I64" i="9"/>
  <c r="H64" i="9"/>
  <c r="G64" i="9"/>
  <c r="F64" i="9"/>
  <c r="E64" i="9"/>
  <c r="D64" i="9"/>
  <c r="I63" i="9"/>
  <c r="H63" i="9"/>
  <c r="G63" i="9"/>
  <c r="F63" i="9"/>
  <c r="E63" i="9"/>
  <c r="D63" i="9"/>
  <c r="I62" i="9"/>
  <c r="H62" i="9"/>
  <c r="G62" i="9"/>
  <c r="F62" i="9"/>
  <c r="E62" i="9"/>
  <c r="D62" i="9"/>
  <c r="I61" i="9"/>
  <c r="H61" i="9"/>
  <c r="G61" i="9"/>
  <c r="F61" i="9"/>
  <c r="E61" i="9"/>
  <c r="D61" i="9"/>
  <c r="I60" i="9"/>
  <c r="H60" i="9"/>
  <c r="G60" i="9"/>
  <c r="F60" i="9"/>
  <c r="E60" i="9"/>
  <c r="D60" i="9"/>
  <c r="I59" i="9"/>
  <c r="H59" i="9"/>
  <c r="G59" i="9"/>
  <c r="F59" i="9"/>
  <c r="E59" i="9"/>
  <c r="D59" i="9"/>
  <c r="I58" i="9"/>
  <c r="H58" i="9"/>
  <c r="G58" i="9"/>
  <c r="F58" i="9"/>
  <c r="E58" i="9"/>
  <c r="D58" i="9"/>
  <c r="I57" i="9"/>
  <c r="H57" i="9"/>
  <c r="G57" i="9"/>
  <c r="F57" i="9"/>
  <c r="E57" i="9"/>
  <c r="D57" i="9"/>
  <c r="I56" i="9"/>
  <c r="H56" i="9"/>
  <c r="G56" i="9"/>
  <c r="F56" i="9"/>
  <c r="E56" i="9"/>
  <c r="D56" i="9"/>
  <c r="I55" i="9"/>
  <c r="H55" i="9"/>
  <c r="G55" i="9"/>
  <c r="F55" i="9"/>
  <c r="E55" i="9"/>
  <c r="D55" i="9"/>
  <c r="I54" i="9"/>
  <c r="H54" i="9"/>
  <c r="G54" i="9"/>
  <c r="F54" i="9"/>
  <c r="E54" i="9"/>
  <c r="D54" i="9"/>
  <c r="I53" i="9"/>
  <c r="H53" i="9"/>
  <c r="G53" i="9"/>
  <c r="F53" i="9"/>
  <c r="E53" i="9"/>
  <c r="D53" i="9"/>
  <c r="I52" i="9"/>
  <c r="H52" i="9"/>
  <c r="G52" i="9"/>
  <c r="F52" i="9"/>
  <c r="E52" i="9"/>
  <c r="D52" i="9"/>
  <c r="I51" i="9"/>
  <c r="H51" i="9"/>
  <c r="G51" i="9"/>
  <c r="F51" i="9"/>
  <c r="E51" i="9"/>
  <c r="D51" i="9"/>
  <c r="I50" i="9"/>
  <c r="H50" i="9"/>
  <c r="G50" i="9"/>
  <c r="F50" i="9"/>
  <c r="E50" i="9"/>
  <c r="D50" i="9"/>
  <c r="I49" i="9"/>
  <c r="H49" i="9"/>
  <c r="G49" i="9"/>
  <c r="F49" i="9"/>
  <c r="E49" i="9"/>
  <c r="D49" i="9"/>
  <c r="I48" i="9"/>
  <c r="H48" i="9"/>
  <c r="G48" i="9"/>
  <c r="F48" i="9"/>
  <c r="E48" i="9"/>
  <c r="D48" i="9"/>
  <c r="I47" i="9"/>
  <c r="H47" i="9"/>
  <c r="G47" i="9"/>
  <c r="F47" i="9"/>
  <c r="E47" i="9"/>
  <c r="D47" i="9"/>
  <c r="I46" i="9"/>
  <c r="H46" i="9"/>
  <c r="G46" i="9"/>
  <c r="F46" i="9"/>
  <c r="E46" i="9"/>
  <c r="D46" i="9"/>
  <c r="I45" i="9"/>
  <c r="H45" i="9"/>
  <c r="G45" i="9"/>
  <c r="F45" i="9"/>
  <c r="E45" i="9"/>
  <c r="D45" i="9"/>
  <c r="I44" i="9"/>
  <c r="H44" i="9"/>
  <c r="G44" i="9"/>
  <c r="F44" i="9"/>
  <c r="E44" i="9"/>
  <c r="D44" i="9"/>
  <c r="I43" i="9"/>
  <c r="H43" i="9"/>
  <c r="G43" i="9"/>
  <c r="F43" i="9"/>
  <c r="E43" i="9"/>
  <c r="D43" i="9"/>
  <c r="I42" i="9"/>
  <c r="H42" i="9"/>
  <c r="G42" i="9"/>
  <c r="F42" i="9"/>
  <c r="E42" i="9"/>
  <c r="D42" i="9"/>
  <c r="I41" i="9"/>
  <c r="H41" i="9"/>
  <c r="G41" i="9"/>
  <c r="F41" i="9"/>
  <c r="E41" i="9"/>
  <c r="D41" i="9"/>
  <c r="I40" i="9"/>
  <c r="H40" i="9"/>
  <c r="G40" i="9"/>
  <c r="F40" i="9"/>
  <c r="E40" i="9"/>
  <c r="D40" i="9"/>
  <c r="I39" i="9"/>
  <c r="H39" i="9"/>
  <c r="G39" i="9"/>
  <c r="F39" i="9"/>
  <c r="E39" i="9"/>
  <c r="D39" i="9"/>
  <c r="I38" i="9"/>
  <c r="H38" i="9"/>
  <c r="G38" i="9"/>
  <c r="F38" i="9"/>
  <c r="E38" i="9"/>
  <c r="D38" i="9"/>
  <c r="I37" i="9"/>
  <c r="H37" i="9"/>
  <c r="G37" i="9"/>
  <c r="F37" i="9"/>
  <c r="E37" i="9"/>
  <c r="D37" i="9"/>
  <c r="I36" i="9"/>
  <c r="H36" i="9"/>
  <c r="G36" i="9"/>
  <c r="F36" i="9"/>
  <c r="E36" i="9"/>
  <c r="D36" i="9"/>
  <c r="I35" i="9"/>
  <c r="H35" i="9"/>
  <c r="G35" i="9"/>
  <c r="F35" i="9"/>
  <c r="E35" i="9"/>
  <c r="D35" i="9"/>
  <c r="I34" i="9"/>
  <c r="H34" i="9"/>
  <c r="G34" i="9"/>
  <c r="F34" i="9"/>
  <c r="E34" i="9"/>
  <c r="D34" i="9"/>
  <c r="I33" i="9"/>
  <c r="H33" i="9"/>
  <c r="G33" i="9"/>
  <c r="F33" i="9"/>
  <c r="E33" i="9"/>
  <c r="D33" i="9"/>
  <c r="I32" i="9"/>
  <c r="H32" i="9"/>
  <c r="G32" i="9"/>
  <c r="F32" i="9"/>
  <c r="E32" i="9"/>
  <c r="D32" i="9"/>
  <c r="I31" i="9"/>
  <c r="H31" i="9"/>
  <c r="G31" i="9"/>
  <c r="F31" i="9"/>
  <c r="E31" i="9"/>
  <c r="D31" i="9"/>
  <c r="I30" i="9"/>
  <c r="H30" i="9"/>
  <c r="G30" i="9"/>
  <c r="F30" i="9"/>
  <c r="E30" i="9"/>
  <c r="D30" i="9"/>
  <c r="I29" i="9"/>
  <c r="H29" i="9"/>
  <c r="G29" i="9"/>
  <c r="F29" i="9"/>
  <c r="E29" i="9"/>
  <c r="D29" i="9"/>
  <c r="I28" i="9"/>
  <c r="H28" i="9"/>
  <c r="G28" i="9"/>
  <c r="F28" i="9"/>
  <c r="E28" i="9"/>
  <c r="D28" i="9"/>
  <c r="I27" i="9"/>
  <c r="H27" i="9"/>
  <c r="G27" i="9"/>
  <c r="F27" i="9"/>
  <c r="E27" i="9"/>
  <c r="D27" i="9"/>
  <c r="I26" i="9"/>
  <c r="H26" i="9"/>
  <c r="G26" i="9"/>
  <c r="F26" i="9"/>
  <c r="E26" i="9"/>
  <c r="D26" i="9"/>
  <c r="I25" i="9"/>
  <c r="H25" i="9"/>
  <c r="G25" i="9"/>
  <c r="F25" i="9"/>
  <c r="E25" i="9"/>
  <c r="D25" i="9"/>
  <c r="I24" i="9"/>
  <c r="H24" i="9"/>
  <c r="G24" i="9"/>
  <c r="F24" i="9"/>
  <c r="E24" i="9"/>
  <c r="D24" i="9"/>
  <c r="I23" i="9"/>
  <c r="H23" i="9"/>
  <c r="G23" i="9"/>
  <c r="F23" i="9"/>
  <c r="E23" i="9"/>
  <c r="D23" i="9"/>
  <c r="I22" i="9"/>
  <c r="H22" i="9"/>
  <c r="G22" i="9"/>
  <c r="F22" i="9"/>
  <c r="E22" i="9"/>
  <c r="D22" i="9"/>
  <c r="I21" i="9"/>
  <c r="H21" i="9"/>
  <c r="G21" i="9"/>
  <c r="F21" i="9"/>
  <c r="E21" i="9"/>
  <c r="D21" i="9"/>
  <c r="I20" i="9"/>
  <c r="H20" i="9"/>
  <c r="G20" i="9"/>
  <c r="F20" i="9"/>
  <c r="E20" i="9"/>
  <c r="D20" i="9"/>
  <c r="I19" i="9"/>
  <c r="H19" i="9"/>
  <c r="G19" i="9"/>
  <c r="F19" i="9"/>
  <c r="E19" i="9"/>
  <c r="D19" i="9"/>
  <c r="I18" i="9"/>
  <c r="H18" i="9"/>
  <c r="G18" i="9"/>
  <c r="F18" i="9"/>
  <c r="E18" i="9"/>
  <c r="D18" i="9"/>
  <c r="I17" i="9"/>
  <c r="H17" i="9"/>
  <c r="G17" i="9"/>
  <c r="F17" i="9"/>
  <c r="E17" i="9"/>
  <c r="D17" i="9"/>
  <c r="I16" i="9"/>
  <c r="H16" i="9"/>
  <c r="G16" i="9"/>
  <c r="F16" i="9"/>
  <c r="E16" i="9"/>
  <c r="D16" i="9"/>
  <c r="I15" i="9"/>
  <c r="H15" i="9"/>
  <c r="G15" i="9"/>
  <c r="F15" i="9"/>
  <c r="E15" i="9"/>
  <c r="D15" i="9"/>
  <c r="I14" i="9"/>
  <c r="H14" i="9"/>
  <c r="G14" i="9"/>
  <c r="F14" i="9"/>
  <c r="E14" i="9"/>
  <c r="D14" i="9"/>
  <c r="I13" i="9"/>
  <c r="H13" i="9"/>
  <c r="G13" i="9"/>
  <c r="F13" i="9"/>
  <c r="E13" i="9"/>
  <c r="D13" i="9"/>
  <c r="I12" i="9"/>
  <c r="H12" i="9"/>
  <c r="G12" i="9"/>
  <c r="F12" i="9"/>
  <c r="E12" i="9"/>
  <c r="D12" i="9"/>
  <c r="I11" i="9"/>
  <c r="H11" i="9"/>
  <c r="G11" i="9"/>
  <c r="F11" i="9"/>
  <c r="E11" i="9"/>
  <c r="D11" i="9"/>
  <c r="I10" i="9"/>
  <c r="H10" i="9"/>
  <c r="G10" i="9"/>
  <c r="F10" i="9"/>
  <c r="E10" i="9"/>
  <c r="D10" i="9"/>
  <c r="I303" i="8"/>
  <c r="H303" i="8"/>
  <c r="G303" i="8"/>
  <c r="F303" i="8"/>
  <c r="E303" i="8"/>
  <c r="D303" i="8"/>
  <c r="I302" i="8"/>
  <c r="H302" i="8"/>
  <c r="G302" i="8"/>
  <c r="F302" i="8"/>
  <c r="E302" i="8"/>
  <c r="D302" i="8"/>
  <c r="I301" i="8"/>
  <c r="H301" i="8"/>
  <c r="G301" i="8"/>
  <c r="F301" i="8"/>
  <c r="E301" i="8"/>
  <c r="D301" i="8"/>
  <c r="I300" i="8"/>
  <c r="H300" i="8"/>
  <c r="G300" i="8"/>
  <c r="F300" i="8"/>
  <c r="E300" i="8"/>
  <c r="D300" i="8"/>
  <c r="I299" i="8"/>
  <c r="H299" i="8"/>
  <c r="G299" i="8"/>
  <c r="F299" i="8"/>
  <c r="E299" i="8"/>
  <c r="D299" i="8"/>
  <c r="I298" i="8"/>
  <c r="H298" i="8"/>
  <c r="G298" i="8"/>
  <c r="F298" i="8"/>
  <c r="E298" i="8"/>
  <c r="D298" i="8"/>
  <c r="I297" i="8"/>
  <c r="H297" i="8"/>
  <c r="G297" i="8"/>
  <c r="F297" i="8"/>
  <c r="E297" i="8"/>
  <c r="D297" i="8"/>
  <c r="I296" i="8"/>
  <c r="H296" i="8"/>
  <c r="G296" i="8"/>
  <c r="F296" i="8"/>
  <c r="E296" i="8"/>
  <c r="D296" i="8"/>
  <c r="I295" i="8"/>
  <c r="H295" i="8"/>
  <c r="G295" i="8"/>
  <c r="F295" i="8"/>
  <c r="E295" i="8"/>
  <c r="D295" i="8"/>
  <c r="I294" i="8"/>
  <c r="H294" i="8"/>
  <c r="G294" i="8"/>
  <c r="F294" i="8"/>
  <c r="E294" i="8"/>
  <c r="D294" i="8"/>
  <c r="I293" i="8"/>
  <c r="H293" i="8"/>
  <c r="G293" i="8"/>
  <c r="F293" i="8"/>
  <c r="E293" i="8"/>
  <c r="D293" i="8"/>
  <c r="I292" i="8"/>
  <c r="H292" i="8"/>
  <c r="G292" i="8"/>
  <c r="F292" i="8"/>
  <c r="E292" i="8"/>
  <c r="D292" i="8"/>
  <c r="I291" i="8"/>
  <c r="H291" i="8"/>
  <c r="G291" i="8"/>
  <c r="F291" i="8"/>
  <c r="E291" i="8"/>
  <c r="D291" i="8"/>
  <c r="I290" i="8"/>
  <c r="H290" i="8"/>
  <c r="G290" i="8"/>
  <c r="F290" i="8"/>
  <c r="E290" i="8"/>
  <c r="D290" i="8"/>
  <c r="I289" i="8"/>
  <c r="H289" i="8"/>
  <c r="G289" i="8"/>
  <c r="F289" i="8"/>
  <c r="E289" i="8"/>
  <c r="D289" i="8"/>
  <c r="I288" i="8"/>
  <c r="H288" i="8"/>
  <c r="G288" i="8"/>
  <c r="F288" i="8"/>
  <c r="E288" i="8"/>
  <c r="D288" i="8"/>
  <c r="I287" i="8"/>
  <c r="H287" i="8"/>
  <c r="G287" i="8"/>
  <c r="F287" i="8"/>
  <c r="E287" i="8"/>
  <c r="D287" i="8"/>
  <c r="I286" i="8"/>
  <c r="H286" i="8"/>
  <c r="G286" i="8"/>
  <c r="F286" i="8"/>
  <c r="E286" i="8"/>
  <c r="D286" i="8"/>
  <c r="I285" i="8"/>
  <c r="H285" i="8"/>
  <c r="G285" i="8"/>
  <c r="F285" i="8"/>
  <c r="E285" i="8"/>
  <c r="D285" i="8"/>
  <c r="I284" i="8"/>
  <c r="H284" i="8"/>
  <c r="G284" i="8"/>
  <c r="F284" i="8"/>
  <c r="E284" i="8"/>
  <c r="D284" i="8"/>
  <c r="I283" i="8"/>
  <c r="H283" i="8"/>
  <c r="G283" i="8"/>
  <c r="F283" i="8"/>
  <c r="E283" i="8"/>
  <c r="D283" i="8"/>
  <c r="I282" i="8"/>
  <c r="H282" i="8"/>
  <c r="G282" i="8"/>
  <c r="F282" i="8"/>
  <c r="E282" i="8"/>
  <c r="D282" i="8"/>
  <c r="I281" i="8"/>
  <c r="H281" i="8"/>
  <c r="G281" i="8"/>
  <c r="F281" i="8"/>
  <c r="E281" i="8"/>
  <c r="D281" i="8"/>
  <c r="I280" i="8"/>
  <c r="H280" i="8"/>
  <c r="G280" i="8"/>
  <c r="F280" i="8"/>
  <c r="E280" i="8"/>
  <c r="D280" i="8"/>
  <c r="I279" i="8"/>
  <c r="H279" i="8"/>
  <c r="G279" i="8"/>
  <c r="F279" i="8"/>
  <c r="E279" i="8"/>
  <c r="D279" i="8"/>
  <c r="I278" i="8"/>
  <c r="H278" i="8"/>
  <c r="G278" i="8"/>
  <c r="F278" i="8"/>
  <c r="E278" i="8"/>
  <c r="D278" i="8"/>
  <c r="I277" i="8"/>
  <c r="H277" i="8"/>
  <c r="G277" i="8"/>
  <c r="F277" i="8"/>
  <c r="E277" i="8"/>
  <c r="D277" i="8"/>
  <c r="I276" i="8"/>
  <c r="H276" i="8"/>
  <c r="G276" i="8"/>
  <c r="F276" i="8"/>
  <c r="E276" i="8"/>
  <c r="D276" i="8"/>
  <c r="I275" i="8"/>
  <c r="H275" i="8"/>
  <c r="G275" i="8"/>
  <c r="F275" i="8"/>
  <c r="E275" i="8"/>
  <c r="D275" i="8"/>
  <c r="I274" i="8"/>
  <c r="H274" i="8"/>
  <c r="G274" i="8"/>
  <c r="F274" i="8"/>
  <c r="E274" i="8"/>
  <c r="D274" i="8"/>
  <c r="I273" i="8"/>
  <c r="H273" i="8"/>
  <c r="G273" i="8"/>
  <c r="F273" i="8"/>
  <c r="E273" i="8"/>
  <c r="D273" i="8"/>
  <c r="I272" i="8"/>
  <c r="H272" i="8"/>
  <c r="G272" i="8"/>
  <c r="F272" i="8"/>
  <c r="E272" i="8"/>
  <c r="D272" i="8"/>
  <c r="I271" i="8"/>
  <c r="H271" i="8"/>
  <c r="G271" i="8"/>
  <c r="F271" i="8"/>
  <c r="E271" i="8"/>
  <c r="D271" i="8"/>
  <c r="I270" i="8"/>
  <c r="H270" i="8"/>
  <c r="G270" i="8"/>
  <c r="F270" i="8"/>
  <c r="E270" i="8"/>
  <c r="D270" i="8"/>
  <c r="I269" i="8"/>
  <c r="H269" i="8"/>
  <c r="G269" i="8"/>
  <c r="F269" i="8"/>
  <c r="E269" i="8"/>
  <c r="D269" i="8"/>
  <c r="I268" i="8"/>
  <c r="H268" i="8"/>
  <c r="G268" i="8"/>
  <c r="F268" i="8"/>
  <c r="E268" i="8"/>
  <c r="D268" i="8"/>
  <c r="I267" i="8"/>
  <c r="H267" i="8"/>
  <c r="G267" i="8"/>
  <c r="F267" i="8"/>
  <c r="E267" i="8"/>
  <c r="D267" i="8"/>
  <c r="I266" i="8"/>
  <c r="H266" i="8"/>
  <c r="G266" i="8"/>
  <c r="F266" i="8"/>
  <c r="E266" i="8"/>
  <c r="D266" i="8"/>
  <c r="I265" i="8"/>
  <c r="H265" i="8"/>
  <c r="G265" i="8"/>
  <c r="F265" i="8"/>
  <c r="E265" i="8"/>
  <c r="D265" i="8"/>
  <c r="I264" i="8"/>
  <c r="H264" i="8"/>
  <c r="G264" i="8"/>
  <c r="F264" i="8"/>
  <c r="E264" i="8"/>
  <c r="D264" i="8"/>
  <c r="I263" i="8"/>
  <c r="H263" i="8"/>
  <c r="G263" i="8"/>
  <c r="F263" i="8"/>
  <c r="E263" i="8"/>
  <c r="D263" i="8"/>
  <c r="I262" i="8"/>
  <c r="H262" i="8"/>
  <c r="G262" i="8"/>
  <c r="F262" i="8"/>
  <c r="E262" i="8"/>
  <c r="D262" i="8"/>
  <c r="I261" i="8"/>
  <c r="H261" i="8"/>
  <c r="G261" i="8"/>
  <c r="F261" i="8"/>
  <c r="E261" i="8"/>
  <c r="D261" i="8"/>
  <c r="I260" i="8"/>
  <c r="H260" i="8"/>
  <c r="G260" i="8"/>
  <c r="F260" i="8"/>
  <c r="E260" i="8"/>
  <c r="D260" i="8"/>
  <c r="I259" i="8"/>
  <c r="H259" i="8"/>
  <c r="G259" i="8"/>
  <c r="F259" i="8"/>
  <c r="E259" i="8"/>
  <c r="D259" i="8"/>
  <c r="I258" i="8"/>
  <c r="H258" i="8"/>
  <c r="G258" i="8"/>
  <c r="F258" i="8"/>
  <c r="E258" i="8"/>
  <c r="D258" i="8"/>
  <c r="I257" i="8"/>
  <c r="H257" i="8"/>
  <c r="G257" i="8"/>
  <c r="F257" i="8"/>
  <c r="E257" i="8"/>
  <c r="D257" i="8"/>
  <c r="I256" i="8"/>
  <c r="H256" i="8"/>
  <c r="G256" i="8"/>
  <c r="F256" i="8"/>
  <c r="E256" i="8"/>
  <c r="D256" i="8"/>
  <c r="I255" i="8"/>
  <c r="H255" i="8"/>
  <c r="G255" i="8"/>
  <c r="F255" i="8"/>
  <c r="E255" i="8"/>
  <c r="D255" i="8"/>
  <c r="I254" i="8"/>
  <c r="H254" i="8"/>
  <c r="G254" i="8"/>
  <c r="F254" i="8"/>
  <c r="E254" i="8"/>
  <c r="D254" i="8"/>
  <c r="I253" i="8"/>
  <c r="H253" i="8"/>
  <c r="G253" i="8"/>
  <c r="F253" i="8"/>
  <c r="E253" i="8"/>
  <c r="D253" i="8"/>
  <c r="I252" i="8"/>
  <c r="H252" i="8"/>
  <c r="G252" i="8"/>
  <c r="F252" i="8"/>
  <c r="E252" i="8"/>
  <c r="D252" i="8"/>
  <c r="I251" i="8"/>
  <c r="H251" i="8"/>
  <c r="G251" i="8"/>
  <c r="F251" i="8"/>
  <c r="E251" i="8"/>
  <c r="D251" i="8"/>
  <c r="I250" i="8"/>
  <c r="H250" i="8"/>
  <c r="G250" i="8"/>
  <c r="F250" i="8"/>
  <c r="E250" i="8"/>
  <c r="D250" i="8"/>
  <c r="I249" i="8"/>
  <c r="H249" i="8"/>
  <c r="G249" i="8"/>
  <c r="F249" i="8"/>
  <c r="E249" i="8"/>
  <c r="D249" i="8"/>
  <c r="I248" i="8"/>
  <c r="H248" i="8"/>
  <c r="G248" i="8"/>
  <c r="F248" i="8"/>
  <c r="E248" i="8"/>
  <c r="D248" i="8"/>
  <c r="I247" i="8"/>
  <c r="H247" i="8"/>
  <c r="G247" i="8"/>
  <c r="F247" i="8"/>
  <c r="E247" i="8"/>
  <c r="D247" i="8"/>
  <c r="I246" i="8"/>
  <c r="H246" i="8"/>
  <c r="G246" i="8"/>
  <c r="F246" i="8"/>
  <c r="E246" i="8"/>
  <c r="D246" i="8"/>
  <c r="I245" i="8"/>
  <c r="H245" i="8"/>
  <c r="G245" i="8"/>
  <c r="F245" i="8"/>
  <c r="E245" i="8"/>
  <c r="D245" i="8"/>
  <c r="I244" i="8"/>
  <c r="H244" i="8"/>
  <c r="G244" i="8"/>
  <c r="F244" i="8"/>
  <c r="E244" i="8"/>
  <c r="D244" i="8"/>
  <c r="I243" i="8"/>
  <c r="H243" i="8"/>
  <c r="G243" i="8"/>
  <c r="F243" i="8"/>
  <c r="E243" i="8"/>
  <c r="D243" i="8"/>
  <c r="I242" i="8"/>
  <c r="H242" i="8"/>
  <c r="G242" i="8"/>
  <c r="F242" i="8"/>
  <c r="E242" i="8"/>
  <c r="D242" i="8"/>
  <c r="I241" i="8"/>
  <c r="H241" i="8"/>
  <c r="G241" i="8"/>
  <c r="F241" i="8"/>
  <c r="E241" i="8"/>
  <c r="D241" i="8"/>
  <c r="I240" i="8"/>
  <c r="H240" i="8"/>
  <c r="G240" i="8"/>
  <c r="F240" i="8"/>
  <c r="E240" i="8"/>
  <c r="D240" i="8"/>
  <c r="I239" i="8"/>
  <c r="H239" i="8"/>
  <c r="G239" i="8"/>
  <c r="F239" i="8"/>
  <c r="E239" i="8"/>
  <c r="D239" i="8"/>
  <c r="I238" i="8"/>
  <c r="H238" i="8"/>
  <c r="G238" i="8"/>
  <c r="F238" i="8"/>
  <c r="E238" i="8"/>
  <c r="D238" i="8"/>
  <c r="I237" i="8"/>
  <c r="H237" i="8"/>
  <c r="G237" i="8"/>
  <c r="F237" i="8"/>
  <c r="E237" i="8"/>
  <c r="D237" i="8"/>
  <c r="I236" i="8"/>
  <c r="H236" i="8"/>
  <c r="G236" i="8"/>
  <c r="F236" i="8"/>
  <c r="E236" i="8"/>
  <c r="D236" i="8"/>
  <c r="I235" i="8"/>
  <c r="H235" i="8"/>
  <c r="G235" i="8"/>
  <c r="F235" i="8"/>
  <c r="E235" i="8"/>
  <c r="D235" i="8"/>
  <c r="I234" i="8"/>
  <c r="H234" i="8"/>
  <c r="G234" i="8"/>
  <c r="F234" i="8"/>
  <c r="E234" i="8"/>
  <c r="D234" i="8"/>
  <c r="I233" i="8"/>
  <c r="H233" i="8"/>
  <c r="G233" i="8"/>
  <c r="F233" i="8"/>
  <c r="E233" i="8"/>
  <c r="D233" i="8"/>
  <c r="I232" i="8"/>
  <c r="H232" i="8"/>
  <c r="G232" i="8"/>
  <c r="F232" i="8"/>
  <c r="E232" i="8"/>
  <c r="D232" i="8"/>
  <c r="I231" i="8"/>
  <c r="H231" i="8"/>
  <c r="G231" i="8"/>
  <c r="F231" i="8"/>
  <c r="E231" i="8"/>
  <c r="D231" i="8"/>
  <c r="I230" i="8"/>
  <c r="H230" i="8"/>
  <c r="G230" i="8"/>
  <c r="F230" i="8"/>
  <c r="E230" i="8"/>
  <c r="D230" i="8"/>
  <c r="I229" i="8"/>
  <c r="H229" i="8"/>
  <c r="G229" i="8"/>
  <c r="F229" i="8"/>
  <c r="E229" i="8"/>
  <c r="D229" i="8"/>
  <c r="I228" i="8"/>
  <c r="H228" i="8"/>
  <c r="G228" i="8"/>
  <c r="F228" i="8"/>
  <c r="E228" i="8"/>
  <c r="D228" i="8"/>
  <c r="I227" i="8"/>
  <c r="H227" i="8"/>
  <c r="G227" i="8"/>
  <c r="F227" i="8"/>
  <c r="E227" i="8"/>
  <c r="D227" i="8"/>
  <c r="I226" i="8"/>
  <c r="H226" i="8"/>
  <c r="G226" i="8"/>
  <c r="F226" i="8"/>
  <c r="E226" i="8"/>
  <c r="D226" i="8"/>
  <c r="I225" i="8"/>
  <c r="H225" i="8"/>
  <c r="G225" i="8"/>
  <c r="F225" i="8"/>
  <c r="E225" i="8"/>
  <c r="D225" i="8"/>
  <c r="I224" i="8"/>
  <c r="H224" i="8"/>
  <c r="G224" i="8"/>
  <c r="F224" i="8"/>
  <c r="E224" i="8"/>
  <c r="D224" i="8"/>
  <c r="I223" i="8"/>
  <c r="H223" i="8"/>
  <c r="G223" i="8"/>
  <c r="F223" i="8"/>
  <c r="E223" i="8"/>
  <c r="D223" i="8"/>
  <c r="I222" i="8"/>
  <c r="H222" i="8"/>
  <c r="G222" i="8"/>
  <c r="F222" i="8"/>
  <c r="E222" i="8"/>
  <c r="D222" i="8"/>
  <c r="I221" i="8"/>
  <c r="H221" i="8"/>
  <c r="G221" i="8"/>
  <c r="F221" i="8"/>
  <c r="E221" i="8"/>
  <c r="D221" i="8"/>
  <c r="I220" i="8"/>
  <c r="H220" i="8"/>
  <c r="G220" i="8"/>
  <c r="F220" i="8"/>
  <c r="E220" i="8"/>
  <c r="D220" i="8"/>
  <c r="I219" i="8"/>
  <c r="H219" i="8"/>
  <c r="G219" i="8"/>
  <c r="F219" i="8"/>
  <c r="E219" i="8"/>
  <c r="D219" i="8"/>
  <c r="I218" i="8"/>
  <c r="H218" i="8"/>
  <c r="G218" i="8"/>
  <c r="F218" i="8"/>
  <c r="E218" i="8"/>
  <c r="D218" i="8"/>
  <c r="I217" i="8"/>
  <c r="H217" i="8"/>
  <c r="G217" i="8"/>
  <c r="F217" i="8"/>
  <c r="E217" i="8"/>
  <c r="D217" i="8"/>
  <c r="I216" i="8"/>
  <c r="H216" i="8"/>
  <c r="G216" i="8"/>
  <c r="F216" i="8"/>
  <c r="E216" i="8"/>
  <c r="D216" i="8"/>
  <c r="I215" i="8"/>
  <c r="H215" i="8"/>
  <c r="G215" i="8"/>
  <c r="F215" i="8"/>
  <c r="E215" i="8"/>
  <c r="D215" i="8"/>
  <c r="I214" i="8"/>
  <c r="H214" i="8"/>
  <c r="G214" i="8"/>
  <c r="F214" i="8"/>
  <c r="E214" i="8"/>
  <c r="D214" i="8"/>
  <c r="I213" i="8"/>
  <c r="H213" i="8"/>
  <c r="G213" i="8"/>
  <c r="F213" i="8"/>
  <c r="E213" i="8"/>
  <c r="D213" i="8"/>
  <c r="I212" i="8"/>
  <c r="H212" i="8"/>
  <c r="G212" i="8"/>
  <c r="F212" i="8"/>
  <c r="E212" i="8"/>
  <c r="D212" i="8"/>
  <c r="I211" i="8"/>
  <c r="H211" i="8"/>
  <c r="G211" i="8"/>
  <c r="F211" i="8"/>
  <c r="E211" i="8"/>
  <c r="D211" i="8"/>
  <c r="I210" i="8"/>
  <c r="H210" i="8"/>
  <c r="G210" i="8"/>
  <c r="F210" i="8"/>
  <c r="E210" i="8"/>
  <c r="D210" i="8"/>
  <c r="I209" i="8"/>
  <c r="H209" i="8"/>
  <c r="G209" i="8"/>
  <c r="F209" i="8"/>
  <c r="E209" i="8"/>
  <c r="D209" i="8"/>
  <c r="I208" i="8"/>
  <c r="H208" i="8"/>
  <c r="G208" i="8"/>
  <c r="F208" i="8"/>
  <c r="E208" i="8"/>
  <c r="D208" i="8"/>
  <c r="I207" i="8"/>
  <c r="H207" i="8"/>
  <c r="G207" i="8"/>
  <c r="F207" i="8"/>
  <c r="E207" i="8"/>
  <c r="D207" i="8"/>
  <c r="I206" i="8"/>
  <c r="H206" i="8"/>
  <c r="G206" i="8"/>
  <c r="F206" i="8"/>
  <c r="E206" i="8"/>
  <c r="D206" i="8"/>
  <c r="I205" i="8"/>
  <c r="H205" i="8"/>
  <c r="G205" i="8"/>
  <c r="F205" i="8"/>
  <c r="E205" i="8"/>
  <c r="D205" i="8"/>
  <c r="I204" i="8"/>
  <c r="H204" i="8"/>
  <c r="G204" i="8"/>
  <c r="F204" i="8"/>
  <c r="E204" i="8"/>
  <c r="D204" i="8"/>
  <c r="I203" i="8"/>
  <c r="H203" i="8"/>
  <c r="G203" i="8"/>
  <c r="F203" i="8"/>
  <c r="E203" i="8"/>
  <c r="D203" i="8"/>
  <c r="I202" i="8"/>
  <c r="H202" i="8"/>
  <c r="G202" i="8"/>
  <c r="F202" i="8"/>
  <c r="E202" i="8"/>
  <c r="D202" i="8"/>
  <c r="I201" i="8"/>
  <c r="H201" i="8"/>
  <c r="G201" i="8"/>
  <c r="F201" i="8"/>
  <c r="E201" i="8"/>
  <c r="D201" i="8"/>
  <c r="I200" i="8"/>
  <c r="H200" i="8"/>
  <c r="G200" i="8"/>
  <c r="F200" i="8"/>
  <c r="E200" i="8"/>
  <c r="D200" i="8"/>
  <c r="I199" i="8"/>
  <c r="H199" i="8"/>
  <c r="G199" i="8"/>
  <c r="F199" i="8"/>
  <c r="E199" i="8"/>
  <c r="D199" i="8"/>
  <c r="I198" i="8"/>
  <c r="H198" i="8"/>
  <c r="G198" i="8"/>
  <c r="F198" i="8"/>
  <c r="E198" i="8"/>
  <c r="D198" i="8"/>
  <c r="I197" i="8"/>
  <c r="H197" i="8"/>
  <c r="G197" i="8"/>
  <c r="F197" i="8"/>
  <c r="E197" i="8"/>
  <c r="D197" i="8"/>
  <c r="I196" i="8"/>
  <c r="H196" i="8"/>
  <c r="G196" i="8"/>
  <c r="F196" i="8"/>
  <c r="E196" i="8"/>
  <c r="D196" i="8"/>
  <c r="I195" i="8"/>
  <c r="H195" i="8"/>
  <c r="G195" i="8"/>
  <c r="F195" i="8"/>
  <c r="E195" i="8"/>
  <c r="D195" i="8"/>
  <c r="I194" i="8"/>
  <c r="H194" i="8"/>
  <c r="G194" i="8"/>
  <c r="F194" i="8"/>
  <c r="E194" i="8"/>
  <c r="D194" i="8"/>
  <c r="I193" i="8"/>
  <c r="H193" i="8"/>
  <c r="G193" i="8"/>
  <c r="F193" i="8"/>
  <c r="E193" i="8"/>
  <c r="D193" i="8"/>
  <c r="I192" i="8"/>
  <c r="H192" i="8"/>
  <c r="G192" i="8"/>
  <c r="F192" i="8"/>
  <c r="E192" i="8"/>
  <c r="D192" i="8"/>
  <c r="I191" i="8"/>
  <c r="H191" i="8"/>
  <c r="G191" i="8"/>
  <c r="F191" i="8"/>
  <c r="E191" i="8"/>
  <c r="D191" i="8"/>
  <c r="I190" i="8"/>
  <c r="H190" i="8"/>
  <c r="G190" i="8"/>
  <c r="F190" i="8"/>
  <c r="E190" i="8"/>
  <c r="D190" i="8"/>
  <c r="I189" i="8"/>
  <c r="H189" i="8"/>
  <c r="G189" i="8"/>
  <c r="F189" i="8"/>
  <c r="E189" i="8"/>
  <c r="D189" i="8"/>
  <c r="I188" i="8"/>
  <c r="H188" i="8"/>
  <c r="G188" i="8"/>
  <c r="F188" i="8"/>
  <c r="E188" i="8"/>
  <c r="D188" i="8"/>
  <c r="I187" i="8"/>
  <c r="H187" i="8"/>
  <c r="G187" i="8"/>
  <c r="F187" i="8"/>
  <c r="E187" i="8"/>
  <c r="D187" i="8"/>
  <c r="I186" i="8"/>
  <c r="H186" i="8"/>
  <c r="G186" i="8"/>
  <c r="F186" i="8"/>
  <c r="E186" i="8"/>
  <c r="D186" i="8"/>
  <c r="I185" i="8"/>
  <c r="H185" i="8"/>
  <c r="G185" i="8"/>
  <c r="F185" i="8"/>
  <c r="E185" i="8"/>
  <c r="D185" i="8"/>
  <c r="I184" i="8"/>
  <c r="H184" i="8"/>
  <c r="G184" i="8"/>
  <c r="F184" i="8"/>
  <c r="E184" i="8"/>
  <c r="D184" i="8"/>
  <c r="I183" i="8"/>
  <c r="H183" i="8"/>
  <c r="G183" i="8"/>
  <c r="F183" i="8"/>
  <c r="E183" i="8"/>
  <c r="D183" i="8"/>
  <c r="I182" i="8"/>
  <c r="H182" i="8"/>
  <c r="G182" i="8"/>
  <c r="F182" i="8"/>
  <c r="E182" i="8"/>
  <c r="D182" i="8"/>
  <c r="I181" i="8"/>
  <c r="H181" i="8"/>
  <c r="G181" i="8"/>
  <c r="F181" i="8"/>
  <c r="E181" i="8"/>
  <c r="D181" i="8"/>
  <c r="I180" i="8"/>
  <c r="H180" i="8"/>
  <c r="G180" i="8"/>
  <c r="F180" i="8"/>
  <c r="E180" i="8"/>
  <c r="D180" i="8"/>
  <c r="I179" i="8"/>
  <c r="H179" i="8"/>
  <c r="G179" i="8"/>
  <c r="F179" i="8"/>
  <c r="E179" i="8"/>
  <c r="D179" i="8"/>
  <c r="I178" i="8"/>
  <c r="H178" i="8"/>
  <c r="G178" i="8"/>
  <c r="F178" i="8"/>
  <c r="E178" i="8"/>
  <c r="D178" i="8"/>
  <c r="I177" i="8"/>
  <c r="H177" i="8"/>
  <c r="G177" i="8"/>
  <c r="F177" i="8"/>
  <c r="E177" i="8"/>
  <c r="D177" i="8"/>
  <c r="I176" i="8"/>
  <c r="H176" i="8"/>
  <c r="G176" i="8"/>
  <c r="F176" i="8"/>
  <c r="E176" i="8"/>
  <c r="D176" i="8"/>
  <c r="I175" i="8"/>
  <c r="H175" i="8"/>
  <c r="G175" i="8"/>
  <c r="F175" i="8"/>
  <c r="E175" i="8"/>
  <c r="D175" i="8"/>
  <c r="I174" i="8"/>
  <c r="H174" i="8"/>
  <c r="G174" i="8"/>
  <c r="F174" i="8"/>
  <c r="E174" i="8"/>
  <c r="D174" i="8"/>
  <c r="I173" i="8"/>
  <c r="H173" i="8"/>
  <c r="G173" i="8"/>
  <c r="F173" i="8"/>
  <c r="E173" i="8"/>
  <c r="D173" i="8"/>
  <c r="I172" i="8"/>
  <c r="H172" i="8"/>
  <c r="G172" i="8"/>
  <c r="F172" i="8"/>
  <c r="E172" i="8"/>
  <c r="D172" i="8"/>
  <c r="I171" i="8"/>
  <c r="H171" i="8"/>
  <c r="G171" i="8"/>
  <c r="F171" i="8"/>
  <c r="E171" i="8"/>
  <c r="D171" i="8"/>
  <c r="I170" i="8"/>
  <c r="H170" i="8"/>
  <c r="G170" i="8"/>
  <c r="F170" i="8"/>
  <c r="E170" i="8"/>
  <c r="D170" i="8"/>
  <c r="I169" i="8"/>
  <c r="H169" i="8"/>
  <c r="G169" i="8"/>
  <c r="F169" i="8"/>
  <c r="E169" i="8"/>
  <c r="D169" i="8"/>
  <c r="I168" i="8"/>
  <c r="H168" i="8"/>
  <c r="G168" i="8"/>
  <c r="F168" i="8"/>
  <c r="E168" i="8"/>
  <c r="D168" i="8"/>
  <c r="I167" i="8"/>
  <c r="H167" i="8"/>
  <c r="G167" i="8"/>
  <c r="F167" i="8"/>
  <c r="E167" i="8"/>
  <c r="D167" i="8"/>
  <c r="I166" i="8"/>
  <c r="H166" i="8"/>
  <c r="G166" i="8"/>
  <c r="F166" i="8"/>
  <c r="E166" i="8"/>
  <c r="D166" i="8"/>
  <c r="I165" i="8"/>
  <c r="H165" i="8"/>
  <c r="G165" i="8"/>
  <c r="F165" i="8"/>
  <c r="E165" i="8"/>
  <c r="D165" i="8"/>
  <c r="I164" i="8"/>
  <c r="H164" i="8"/>
  <c r="G164" i="8"/>
  <c r="F164" i="8"/>
  <c r="E164" i="8"/>
  <c r="D164" i="8"/>
  <c r="I163" i="8"/>
  <c r="H163" i="8"/>
  <c r="G163" i="8"/>
  <c r="F163" i="8"/>
  <c r="E163" i="8"/>
  <c r="D163" i="8"/>
  <c r="I162" i="8"/>
  <c r="H162" i="8"/>
  <c r="G162" i="8"/>
  <c r="F162" i="8"/>
  <c r="E162" i="8"/>
  <c r="D162" i="8"/>
  <c r="I161" i="8"/>
  <c r="H161" i="8"/>
  <c r="G161" i="8"/>
  <c r="F161" i="8"/>
  <c r="E161" i="8"/>
  <c r="D161" i="8"/>
  <c r="I160" i="8"/>
  <c r="H160" i="8"/>
  <c r="G160" i="8"/>
  <c r="F160" i="8"/>
  <c r="E160" i="8"/>
  <c r="D160" i="8"/>
  <c r="I159" i="8"/>
  <c r="H159" i="8"/>
  <c r="G159" i="8"/>
  <c r="F159" i="8"/>
  <c r="E159" i="8"/>
  <c r="D159" i="8"/>
  <c r="I158" i="8"/>
  <c r="H158" i="8"/>
  <c r="G158" i="8"/>
  <c r="F158" i="8"/>
  <c r="E158" i="8"/>
  <c r="D158" i="8"/>
  <c r="I157" i="8"/>
  <c r="H157" i="8"/>
  <c r="G157" i="8"/>
  <c r="F157" i="8"/>
  <c r="E157" i="8"/>
  <c r="D157" i="8"/>
  <c r="I156" i="8"/>
  <c r="H156" i="8"/>
  <c r="G156" i="8"/>
  <c r="F156" i="8"/>
  <c r="E156" i="8"/>
  <c r="D156" i="8"/>
  <c r="I155" i="8"/>
  <c r="H155" i="8"/>
  <c r="G155" i="8"/>
  <c r="F155" i="8"/>
  <c r="E155" i="8"/>
  <c r="D155" i="8"/>
  <c r="I154" i="8"/>
  <c r="H154" i="8"/>
  <c r="G154" i="8"/>
  <c r="F154" i="8"/>
  <c r="E154" i="8"/>
  <c r="D154" i="8"/>
  <c r="I153" i="8"/>
  <c r="H153" i="8"/>
  <c r="G153" i="8"/>
  <c r="F153" i="8"/>
  <c r="E153" i="8"/>
  <c r="D153" i="8"/>
  <c r="I152" i="8"/>
  <c r="H152" i="8"/>
  <c r="G152" i="8"/>
  <c r="F152" i="8"/>
  <c r="E152" i="8"/>
  <c r="D152" i="8"/>
  <c r="I151" i="8"/>
  <c r="H151" i="8"/>
  <c r="G151" i="8"/>
  <c r="F151" i="8"/>
  <c r="E151" i="8"/>
  <c r="D151" i="8"/>
  <c r="I150" i="8"/>
  <c r="H150" i="8"/>
  <c r="G150" i="8"/>
  <c r="F150" i="8"/>
  <c r="E150" i="8"/>
  <c r="D150" i="8"/>
  <c r="I149" i="8"/>
  <c r="H149" i="8"/>
  <c r="G149" i="8"/>
  <c r="F149" i="8"/>
  <c r="E149" i="8"/>
  <c r="D149" i="8"/>
  <c r="I148" i="8"/>
  <c r="H148" i="8"/>
  <c r="G148" i="8"/>
  <c r="F148" i="8"/>
  <c r="E148" i="8"/>
  <c r="D148" i="8"/>
  <c r="I147" i="8"/>
  <c r="H147" i="8"/>
  <c r="G147" i="8"/>
  <c r="F147" i="8"/>
  <c r="E147" i="8"/>
  <c r="D147" i="8"/>
  <c r="I146" i="8"/>
  <c r="H146" i="8"/>
  <c r="G146" i="8"/>
  <c r="F146" i="8"/>
  <c r="E146" i="8"/>
  <c r="D146" i="8"/>
  <c r="I145" i="8"/>
  <c r="H145" i="8"/>
  <c r="G145" i="8"/>
  <c r="F145" i="8"/>
  <c r="E145" i="8"/>
  <c r="D145" i="8"/>
  <c r="I144" i="8"/>
  <c r="H144" i="8"/>
  <c r="G144" i="8"/>
  <c r="F144" i="8"/>
  <c r="E144" i="8"/>
  <c r="D144" i="8"/>
  <c r="I143" i="8"/>
  <c r="H143" i="8"/>
  <c r="G143" i="8"/>
  <c r="F143" i="8"/>
  <c r="E143" i="8"/>
  <c r="D143" i="8"/>
  <c r="I142" i="8"/>
  <c r="H142" i="8"/>
  <c r="G142" i="8"/>
  <c r="F142" i="8"/>
  <c r="E142" i="8"/>
  <c r="D142" i="8"/>
  <c r="I141" i="8"/>
  <c r="H141" i="8"/>
  <c r="G141" i="8"/>
  <c r="F141" i="8"/>
  <c r="E141" i="8"/>
  <c r="D141" i="8"/>
  <c r="I140" i="8"/>
  <c r="H140" i="8"/>
  <c r="G140" i="8"/>
  <c r="F140" i="8"/>
  <c r="E140" i="8"/>
  <c r="D140" i="8"/>
  <c r="I139" i="8"/>
  <c r="H139" i="8"/>
  <c r="G139" i="8"/>
  <c r="F139" i="8"/>
  <c r="E139" i="8"/>
  <c r="D139" i="8"/>
  <c r="I138" i="8"/>
  <c r="H138" i="8"/>
  <c r="G138" i="8"/>
  <c r="F138" i="8"/>
  <c r="E138" i="8"/>
  <c r="D138" i="8"/>
  <c r="I137" i="8"/>
  <c r="H137" i="8"/>
  <c r="G137" i="8"/>
  <c r="F137" i="8"/>
  <c r="E137" i="8"/>
  <c r="D137" i="8"/>
  <c r="I136" i="8"/>
  <c r="H136" i="8"/>
  <c r="G136" i="8"/>
  <c r="F136" i="8"/>
  <c r="E136" i="8"/>
  <c r="D136" i="8"/>
  <c r="I135" i="8"/>
  <c r="H135" i="8"/>
  <c r="G135" i="8"/>
  <c r="F135" i="8"/>
  <c r="E135" i="8"/>
  <c r="D135" i="8"/>
  <c r="I134" i="8"/>
  <c r="H134" i="8"/>
  <c r="G134" i="8"/>
  <c r="F134" i="8"/>
  <c r="E134" i="8"/>
  <c r="D134" i="8"/>
  <c r="I133" i="8"/>
  <c r="H133" i="8"/>
  <c r="G133" i="8"/>
  <c r="F133" i="8"/>
  <c r="E133" i="8"/>
  <c r="D133" i="8"/>
  <c r="I132" i="8"/>
  <c r="H132" i="8"/>
  <c r="G132" i="8"/>
  <c r="F132" i="8"/>
  <c r="E132" i="8"/>
  <c r="D132" i="8"/>
  <c r="I131" i="8"/>
  <c r="H131" i="8"/>
  <c r="G131" i="8"/>
  <c r="F131" i="8"/>
  <c r="E131" i="8"/>
  <c r="D131" i="8"/>
  <c r="I130" i="8"/>
  <c r="H130" i="8"/>
  <c r="G130" i="8"/>
  <c r="F130" i="8"/>
  <c r="E130" i="8"/>
  <c r="D130" i="8"/>
  <c r="I129" i="8"/>
  <c r="H129" i="8"/>
  <c r="G129" i="8"/>
  <c r="F129" i="8"/>
  <c r="E129" i="8"/>
  <c r="D129" i="8"/>
  <c r="I128" i="8"/>
  <c r="H128" i="8"/>
  <c r="G128" i="8"/>
  <c r="F128" i="8"/>
  <c r="E128" i="8"/>
  <c r="D128" i="8"/>
  <c r="I127" i="8"/>
  <c r="H127" i="8"/>
  <c r="G127" i="8"/>
  <c r="F127" i="8"/>
  <c r="E127" i="8"/>
  <c r="D127" i="8"/>
  <c r="I126" i="8"/>
  <c r="H126" i="8"/>
  <c r="G126" i="8"/>
  <c r="F126" i="8"/>
  <c r="E126" i="8"/>
  <c r="D126" i="8"/>
  <c r="I125" i="8"/>
  <c r="H125" i="8"/>
  <c r="G125" i="8"/>
  <c r="F125" i="8"/>
  <c r="E125" i="8"/>
  <c r="D125" i="8"/>
  <c r="I124" i="8"/>
  <c r="H124" i="8"/>
  <c r="G124" i="8"/>
  <c r="F124" i="8"/>
  <c r="E124" i="8"/>
  <c r="D124" i="8"/>
  <c r="I123" i="8"/>
  <c r="H123" i="8"/>
  <c r="G123" i="8"/>
  <c r="F123" i="8"/>
  <c r="E123" i="8"/>
  <c r="D123" i="8"/>
  <c r="I122" i="8"/>
  <c r="H122" i="8"/>
  <c r="G122" i="8"/>
  <c r="F122" i="8"/>
  <c r="E122" i="8"/>
  <c r="D122" i="8"/>
  <c r="I121" i="8"/>
  <c r="H121" i="8"/>
  <c r="G121" i="8"/>
  <c r="F121" i="8"/>
  <c r="E121" i="8"/>
  <c r="D121" i="8"/>
  <c r="I120" i="8"/>
  <c r="H120" i="8"/>
  <c r="G120" i="8"/>
  <c r="F120" i="8"/>
  <c r="E120" i="8"/>
  <c r="D120" i="8"/>
  <c r="I119" i="8"/>
  <c r="H119" i="8"/>
  <c r="G119" i="8"/>
  <c r="F119" i="8"/>
  <c r="E119" i="8"/>
  <c r="D119" i="8"/>
  <c r="I118" i="8"/>
  <c r="H118" i="8"/>
  <c r="G118" i="8"/>
  <c r="F118" i="8"/>
  <c r="E118" i="8"/>
  <c r="D118" i="8"/>
  <c r="I117" i="8"/>
  <c r="H117" i="8"/>
  <c r="G117" i="8"/>
  <c r="F117" i="8"/>
  <c r="E117" i="8"/>
  <c r="D117" i="8"/>
  <c r="I116" i="8"/>
  <c r="H116" i="8"/>
  <c r="G116" i="8"/>
  <c r="F116" i="8"/>
  <c r="E116" i="8"/>
  <c r="D116" i="8"/>
  <c r="I115" i="8"/>
  <c r="H115" i="8"/>
  <c r="G115" i="8"/>
  <c r="F115" i="8"/>
  <c r="E115" i="8"/>
  <c r="D115" i="8"/>
  <c r="I114" i="8"/>
  <c r="H114" i="8"/>
  <c r="G114" i="8"/>
  <c r="F114" i="8"/>
  <c r="E114" i="8"/>
  <c r="D114" i="8"/>
  <c r="I113" i="8"/>
  <c r="H113" i="8"/>
  <c r="G113" i="8"/>
  <c r="F113" i="8"/>
  <c r="E113" i="8"/>
  <c r="D113" i="8"/>
  <c r="I112" i="8"/>
  <c r="H112" i="8"/>
  <c r="G112" i="8"/>
  <c r="F112" i="8"/>
  <c r="E112" i="8"/>
  <c r="D112" i="8"/>
  <c r="I111" i="8"/>
  <c r="H111" i="8"/>
  <c r="G111" i="8"/>
  <c r="F111" i="8"/>
  <c r="E111" i="8"/>
  <c r="D111" i="8"/>
  <c r="I110" i="8"/>
  <c r="H110" i="8"/>
  <c r="G110" i="8"/>
  <c r="F110" i="8"/>
  <c r="E110" i="8"/>
  <c r="D110" i="8"/>
  <c r="I109" i="8"/>
  <c r="H109" i="8"/>
  <c r="G109" i="8"/>
  <c r="F109" i="8"/>
  <c r="E109" i="8"/>
  <c r="D109" i="8"/>
  <c r="I108" i="8"/>
  <c r="H108" i="8"/>
  <c r="G108" i="8"/>
  <c r="F108" i="8"/>
  <c r="E108" i="8"/>
  <c r="D108" i="8"/>
  <c r="I107" i="8"/>
  <c r="H107" i="8"/>
  <c r="G107" i="8"/>
  <c r="F107" i="8"/>
  <c r="E107" i="8"/>
  <c r="D107" i="8"/>
  <c r="I106" i="8"/>
  <c r="H106" i="8"/>
  <c r="G106" i="8"/>
  <c r="F106" i="8"/>
  <c r="E106" i="8"/>
  <c r="D106" i="8"/>
  <c r="I105" i="8"/>
  <c r="H105" i="8"/>
  <c r="G105" i="8"/>
  <c r="F105" i="8"/>
  <c r="E105" i="8"/>
  <c r="D105" i="8"/>
  <c r="I104" i="8"/>
  <c r="H104" i="8"/>
  <c r="G104" i="8"/>
  <c r="F104" i="8"/>
  <c r="E104" i="8"/>
  <c r="D104" i="8"/>
  <c r="I103" i="8"/>
  <c r="H103" i="8"/>
  <c r="G103" i="8"/>
  <c r="F103" i="8"/>
  <c r="E103" i="8"/>
  <c r="D103" i="8"/>
  <c r="I102" i="8"/>
  <c r="H102" i="8"/>
  <c r="G102" i="8"/>
  <c r="F102" i="8"/>
  <c r="E102" i="8"/>
  <c r="D102" i="8"/>
  <c r="I101" i="8"/>
  <c r="H101" i="8"/>
  <c r="G101" i="8"/>
  <c r="F101" i="8"/>
  <c r="E101" i="8"/>
  <c r="D101" i="8"/>
  <c r="I100" i="8"/>
  <c r="H100" i="8"/>
  <c r="G100" i="8"/>
  <c r="F100" i="8"/>
  <c r="E100" i="8"/>
  <c r="D100" i="8"/>
  <c r="I99" i="8"/>
  <c r="H99" i="8"/>
  <c r="G99" i="8"/>
  <c r="F99" i="8"/>
  <c r="E99" i="8"/>
  <c r="D99" i="8"/>
  <c r="I98" i="8"/>
  <c r="H98" i="8"/>
  <c r="G98" i="8"/>
  <c r="F98" i="8"/>
  <c r="E98" i="8"/>
  <c r="D98" i="8"/>
  <c r="I97" i="8"/>
  <c r="H97" i="8"/>
  <c r="G97" i="8"/>
  <c r="F97" i="8"/>
  <c r="E97" i="8"/>
  <c r="D97" i="8"/>
  <c r="I96" i="8"/>
  <c r="H96" i="8"/>
  <c r="G96" i="8"/>
  <c r="F96" i="8"/>
  <c r="E96" i="8"/>
  <c r="D96" i="8"/>
  <c r="I95" i="8"/>
  <c r="H95" i="8"/>
  <c r="G95" i="8"/>
  <c r="F95" i="8"/>
  <c r="E95" i="8"/>
  <c r="D95" i="8"/>
  <c r="I94" i="8"/>
  <c r="H94" i="8"/>
  <c r="G94" i="8"/>
  <c r="F94" i="8"/>
  <c r="E94" i="8"/>
  <c r="D94" i="8"/>
  <c r="I93" i="8"/>
  <c r="H93" i="8"/>
  <c r="G93" i="8"/>
  <c r="F93" i="8"/>
  <c r="E93" i="8"/>
  <c r="D93" i="8"/>
  <c r="I92" i="8"/>
  <c r="H92" i="8"/>
  <c r="G92" i="8"/>
  <c r="F92" i="8"/>
  <c r="E92" i="8"/>
  <c r="D92" i="8"/>
  <c r="I91" i="8"/>
  <c r="H91" i="8"/>
  <c r="G91" i="8"/>
  <c r="F91" i="8"/>
  <c r="E91" i="8"/>
  <c r="D91" i="8"/>
  <c r="I90" i="8"/>
  <c r="H90" i="8"/>
  <c r="G90" i="8"/>
  <c r="F90" i="8"/>
  <c r="E90" i="8"/>
  <c r="D90" i="8"/>
  <c r="I89" i="8"/>
  <c r="H89" i="8"/>
  <c r="G89" i="8"/>
  <c r="F89" i="8"/>
  <c r="E89" i="8"/>
  <c r="D89" i="8"/>
  <c r="I88" i="8"/>
  <c r="H88" i="8"/>
  <c r="G88" i="8"/>
  <c r="F88" i="8"/>
  <c r="E88" i="8"/>
  <c r="D88" i="8"/>
  <c r="I87" i="8"/>
  <c r="H87" i="8"/>
  <c r="G87" i="8"/>
  <c r="F87" i="8"/>
  <c r="E87" i="8"/>
  <c r="D87" i="8"/>
  <c r="I86" i="8"/>
  <c r="H86" i="8"/>
  <c r="G86" i="8"/>
  <c r="F86" i="8"/>
  <c r="E86" i="8"/>
  <c r="D86" i="8"/>
  <c r="I85" i="8"/>
  <c r="H85" i="8"/>
  <c r="G85" i="8"/>
  <c r="F85" i="8"/>
  <c r="E85" i="8"/>
  <c r="D85" i="8"/>
  <c r="I84" i="8"/>
  <c r="H84" i="8"/>
  <c r="G84" i="8"/>
  <c r="F84" i="8"/>
  <c r="E84" i="8"/>
  <c r="D84" i="8"/>
  <c r="I83" i="8"/>
  <c r="H83" i="8"/>
  <c r="G83" i="8"/>
  <c r="F83" i="8"/>
  <c r="E83" i="8"/>
  <c r="D83" i="8"/>
  <c r="I82" i="8"/>
  <c r="H82" i="8"/>
  <c r="G82" i="8"/>
  <c r="F82" i="8"/>
  <c r="E82" i="8"/>
  <c r="D82" i="8"/>
  <c r="I81" i="8"/>
  <c r="H81" i="8"/>
  <c r="G81" i="8"/>
  <c r="F81" i="8"/>
  <c r="E81" i="8"/>
  <c r="D81" i="8"/>
  <c r="I80" i="8"/>
  <c r="H80" i="8"/>
  <c r="G80" i="8"/>
  <c r="F80" i="8"/>
  <c r="E80" i="8"/>
  <c r="D80" i="8"/>
  <c r="I79" i="8"/>
  <c r="H79" i="8"/>
  <c r="G79" i="8"/>
  <c r="F79" i="8"/>
  <c r="E79" i="8"/>
  <c r="D79" i="8"/>
  <c r="I78" i="8"/>
  <c r="H78" i="8"/>
  <c r="G78" i="8"/>
  <c r="F78" i="8"/>
  <c r="E78" i="8"/>
  <c r="D78" i="8"/>
  <c r="I77" i="8"/>
  <c r="H77" i="8"/>
  <c r="G77" i="8"/>
  <c r="F77" i="8"/>
  <c r="E77" i="8"/>
  <c r="D77" i="8"/>
  <c r="I76" i="8"/>
  <c r="H76" i="8"/>
  <c r="G76" i="8"/>
  <c r="F76" i="8"/>
  <c r="E76" i="8"/>
  <c r="D76" i="8"/>
  <c r="I75" i="8"/>
  <c r="H75" i="8"/>
  <c r="G75" i="8"/>
  <c r="F75" i="8"/>
  <c r="E75" i="8"/>
  <c r="D75" i="8"/>
  <c r="I74" i="8"/>
  <c r="H74" i="8"/>
  <c r="G74" i="8"/>
  <c r="F74" i="8"/>
  <c r="E74" i="8"/>
  <c r="D74" i="8"/>
  <c r="I73" i="8"/>
  <c r="H73" i="8"/>
  <c r="G73" i="8"/>
  <c r="F73" i="8"/>
  <c r="E73" i="8"/>
  <c r="D73" i="8"/>
  <c r="I72" i="8"/>
  <c r="H72" i="8"/>
  <c r="G72" i="8"/>
  <c r="F72" i="8"/>
  <c r="E72" i="8"/>
  <c r="D72" i="8"/>
  <c r="I71" i="8"/>
  <c r="H71" i="8"/>
  <c r="G71" i="8"/>
  <c r="F71" i="8"/>
  <c r="E71" i="8"/>
  <c r="D71" i="8"/>
  <c r="I70" i="8"/>
  <c r="H70" i="8"/>
  <c r="G70" i="8"/>
  <c r="F70" i="8"/>
  <c r="E70" i="8"/>
  <c r="D70" i="8"/>
  <c r="I69" i="8"/>
  <c r="H69" i="8"/>
  <c r="G69" i="8"/>
  <c r="F69" i="8"/>
  <c r="E69" i="8"/>
  <c r="D69" i="8"/>
  <c r="I68" i="8"/>
  <c r="H68" i="8"/>
  <c r="G68" i="8"/>
  <c r="F68" i="8"/>
  <c r="E68" i="8"/>
  <c r="D68" i="8"/>
  <c r="I67" i="8"/>
  <c r="H67" i="8"/>
  <c r="G67" i="8"/>
  <c r="F67" i="8"/>
  <c r="E67" i="8"/>
  <c r="D67" i="8"/>
  <c r="I66" i="8"/>
  <c r="H66" i="8"/>
  <c r="G66" i="8"/>
  <c r="F66" i="8"/>
  <c r="E66" i="8"/>
  <c r="D66" i="8"/>
  <c r="I65" i="8"/>
  <c r="H65" i="8"/>
  <c r="G65" i="8"/>
  <c r="F65" i="8"/>
  <c r="E65" i="8"/>
  <c r="D65" i="8"/>
  <c r="I64" i="8"/>
  <c r="H64" i="8"/>
  <c r="G64" i="8"/>
  <c r="F64" i="8"/>
  <c r="E64" i="8"/>
  <c r="D64" i="8"/>
  <c r="I63" i="8"/>
  <c r="H63" i="8"/>
  <c r="G63" i="8"/>
  <c r="F63" i="8"/>
  <c r="E63" i="8"/>
  <c r="D63" i="8"/>
  <c r="I62" i="8"/>
  <c r="H62" i="8"/>
  <c r="G62" i="8"/>
  <c r="F62" i="8"/>
  <c r="E62" i="8"/>
  <c r="D62" i="8"/>
  <c r="I61" i="8"/>
  <c r="H61" i="8"/>
  <c r="G61" i="8"/>
  <c r="F61" i="8"/>
  <c r="E61" i="8"/>
  <c r="D61" i="8"/>
  <c r="I60" i="8"/>
  <c r="H60" i="8"/>
  <c r="G60" i="8"/>
  <c r="F60" i="8"/>
  <c r="E60" i="8"/>
  <c r="D60" i="8"/>
  <c r="I59" i="8"/>
  <c r="H59" i="8"/>
  <c r="G59" i="8"/>
  <c r="F59" i="8"/>
  <c r="E59" i="8"/>
  <c r="D59" i="8"/>
  <c r="I58" i="8"/>
  <c r="H58" i="8"/>
  <c r="G58" i="8"/>
  <c r="F58" i="8"/>
  <c r="E58" i="8"/>
  <c r="D58" i="8"/>
  <c r="I57" i="8"/>
  <c r="H57" i="8"/>
  <c r="G57" i="8"/>
  <c r="F57" i="8"/>
  <c r="E57" i="8"/>
  <c r="D57" i="8"/>
  <c r="I56" i="8"/>
  <c r="H56" i="8"/>
  <c r="G56" i="8"/>
  <c r="F56" i="8"/>
  <c r="E56" i="8"/>
  <c r="D56" i="8"/>
  <c r="I55" i="8"/>
  <c r="H55" i="8"/>
  <c r="G55" i="8"/>
  <c r="F55" i="8"/>
  <c r="E55" i="8"/>
  <c r="D55" i="8"/>
  <c r="I54" i="8"/>
  <c r="H54" i="8"/>
  <c r="G54" i="8"/>
  <c r="F54" i="8"/>
  <c r="E54" i="8"/>
  <c r="D54" i="8"/>
  <c r="I53" i="8"/>
  <c r="H53" i="8"/>
  <c r="G53" i="8"/>
  <c r="F53" i="8"/>
  <c r="E53" i="8"/>
  <c r="D53" i="8"/>
  <c r="I52" i="8"/>
  <c r="H52" i="8"/>
  <c r="G52" i="8"/>
  <c r="F52" i="8"/>
  <c r="E52" i="8"/>
  <c r="D52" i="8"/>
  <c r="I51" i="8"/>
  <c r="H51" i="8"/>
  <c r="G51" i="8"/>
  <c r="F51" i="8"/>
  <c r="E51" i="8"/>
  <c r="D51" i="8"/>
  <c r="I50" i="8"/>
  <c r="H50" i="8"/>
  <c r="G50" i="8"/>
  <c r="F50" i="8"/>
  <c r="E50" i="8"/>
  <c r="D50" i="8"/>
  <c r="I49" i="8"/>
  <c r="H49" i="8"/>
  <c r="G49" i="8"/>
  <c r="F49" i="8"/>
  <c r="E49" i="8"/>
  <c r="D49" i="8"/>
  <c r="I48" i="8"/>
  <c r="H48" i="8"/>
  <c r="G48" i="8"/>
  <c r="F48" i="8"/>
  <c r="E48" i="8"/>
  <c r="D48" i="8"/>
  <c r="I47" i="8"/>
  <c r="H47" i="8"/>
  <c r="G47" i="8"/>
  <c r="F47" i="8"/>
  <c r="E47" i="8"/>
  <c r="D47" i="8"/>
  <c r="I46" i="8"/>
  <c r="H46" i="8"/>
  <c r="G46" i="8"/>
  <c r="F46" i="8"/>
  <c r="E46" i="8"/>
  <c r="D46" i="8"/>
  <c r="I45" i="8"/>
  <c r="H45" i="8"/>
  <c r="G45" i="8"/>
  <c r="F45" i="8"/>
  <c r="E45" i="8"/>
  <c r="D45" i="8"/>
  <c r="I44" i="8"/>
  <c r="H44" i="8"/>
  <c r="G44" i="8"/>
  <c r="F44" i="8"/>
  <c r="E44" i="8"/>
  <c r="D44" i="8"/>
  <c r="I43" i="8"/>
  <c r="H43" i="8"/>
  <c r="G43" i="8"/>
  <c r="F43" i="8"/>
  <c r="E43" i="8"/>
  <c r="D43" i="8"/>
  <c r="I42" i="8"/>
  <c r="H42" i="8"/>
  <c r="G42" i="8"/>
  <c r="F42" i="8"/>
  <c r="E42" i="8"/>
  <c r="D42" i="8"/>
  <c r="I41" i="8"/>
  <c r="H41" i="8"/>
  <c r="G41" i="8"/>
  <c r="F41" i="8"/>
  <c r="E41" i="8"/>
  <c r="D41" i="8"/>
  <c r="I40" i="8"/>
  <c r="H40" i="8"/>
  <c r="G40" i="8"/>
  <c r="F40" i="8"/>
  <c r="E40" i="8"/>
  <c r="D40" i="8"/>
  <c r="I39" i="8"/>
  <c r="H39" i="8"/>
  <c r="G39" i="8"/>
  <c r="F39" i="8"/>
  <c r="E39" i="8"/>
  <c r="D39" i="8"/>
  <c r="I38" i="8"/>
  <c r="H38" i="8"/>
  <c r="G38" i="8"/>
  <c r="F38" i="8"/>
  <c r="E38" i="8"/>
  <c r="D38" i="8"/>
  <c r="I37" i="8"/>
  <c r="H37" i="8"/>
  <c r="G37" i="8"/>
  <c r="F37" i="8"/>
  <c r="E37" i="8"/>
  <c r="D37" i="8"/>
  <c r="I36" i="8"/>
  <c r="H36" i="8"/>
  <c r="G36" i="8"/>
  <c r="F36" i="8"/>
  <c r="E36" i="8"/>
  <c r="D36" i="8"/>
  <c r="I35" i="8"/>
  <c r="H35" i="8"/>
  <c r="G35" i="8"/>
  <c r="F35" i="8"/>
  <c r="E35" i="8"/>
  <c r="D35" i="8"/>
  <c r="I34" i="8"/>
  <c r="H34" i="8"/>
  <c r="G34" i="8"/>
  <c r="F34" i="8"/>
  <c r="E34" i="8"/>
  <c r="D34" i="8"/>
  <c r="I33" i="8"/>
  <c r="H33" i="8"/>
  <c r="G33" i="8"/>
  <c r="F33" i="8"/>
  <c r="E33" i="8"/>
  <c r="D33" i="8"/>
  <c r="I32" i="8"/>
  <c r="H32" i="8"/>
  <c r="G32" i="8"/>
  <c r="F32" i="8"/>
  <c r="E32" i="8"/>
  <c r="D32" i="8"/>
  <c r="I31" i="8"/>
  <c r="H31" i="8"/>
  <c r="G31" i="8"/>
  <c r="F31" i="8"/>
  <c r="E31" i="8"/>
  <c r="D31" i="8"/>
  <c r="I30" i="8"/>
  <c r="H30" i="8"/>
  <c r="G30" i="8"/>
  <c r="F30" i="8"/>
  <c r="E30" i="8"/>
  <c r="D30" i="8"/>
  <c r="I29" i="8"/>
  <c r="H29" i="8"/>
  <c r="G29" i="8"/>
  <c r="F29" i="8"/>
  <c r="E29" i="8"/>
  <c r="D29" i="8"/>
  <c r="I28" i="8"/>
  <c r="H28" i="8"/>
  <c r="G28" i="8"/>
  <c r="F28" i="8"/>
  <c r="E28" i="8"/>
  <c r="D28" i="8"/>
  <c r="I27" i="8"/>
  <c r="H27" i="8"/>
  <c r="G27" i="8"/>
  <c r="F27" i="8"/>
  <c r="E27" i="8"/>
  <c r="D27" i="8"/>
  <c r="I26" i="8"/>
  <c r="H26" i="8"/>
  <c r="G26" i="8"/>
  <c r="F26" i="8"/>
  <c r="E26" i="8"/>
  <c r="D26" i="8"/>
  <c r="I25" i="8"/>
  <c r="H25" i="8"/>
  <c r="G25" i="8"/>
  <c r="F25" i="8"/>
  <c r="E25" i="8"/>
  <c r="D25" i="8"/>
  <c r="I24" i="8"/>
  <c r="H24" i="8"/>
  <c r="G24" i="8"/>
  <c r="F24" i="8"/>
  <c r="E24" i="8"/>
  <c r="D24" i="8"/>
  <c r="I23" i="8"/>
  <c r="H23" i="8"/>
  <c r="G23" i="8"/>
  <c r="F23" i="8"/>
  <c r="E23" i="8"/>
  <c r="D23" i="8"/>
  <c r="I22" i="8"/>
  <c r="H22" i="8"/>
  <c r="G22" i="8"/>
  <c r="F22" i="8"/>
  <c r="E22" i="8"/>
  <c r="D22" i="8"/>
  <c r="I21" i="8"/>
  <c r="H21" i="8"/>
  <c r="G21" i="8"/>
  <c r="F21" i="8"/>
  <c r="E21" i="8"/>
  <c r="D21" i="8"/>
  <c r="I20" i="8"/>
  <c r="H20" i="8"/>
  <c r="G20" i="8"/>
  <c r="F20" i="8"/>
  <c r="E20" i="8"/>
  <c r="D20" i="8"/>
  <c r="I19" i="8"/>
  <c r="H19" i="8"/>
  <c r="G19" i="8"/>
  <c r="F19" i="8"/>
  <c r="E19" i="8"/>
  <c r="D19" i="8"/>
  <c r="I18" i="8"/>
  <c r="H18" i="8"/>
  <c r="G18" i="8"/>
  <c r="F18" i="8"/>
  <c r="E18" i="8"/>
  <c r="D18" i="8"/>
  <c r="I17" i="8"/>
  <c r="H17" i="8"/>
  <c r="G17" i="8"/>
  <c r="F17" i="8"/>
  <c r="E17" i="8"/>
  <c r="D17" i="8"/>
  <c r="I16" i="8"/>
  <c r="H16" i="8"/>
  <c r="G16" i="8"/>
  <c r="F16" i="8"/>
  <c r="E16" i="8"/>
  <c r="D16" i="8"/>
  <c r="I15" i="8"/>
  <c r="H15" i="8"/>
  <c r="G15" i="8"/>
  <c r="F15" i="8"/>
  <c r="E15" i="8"/>
  <c r="D15" i="8"/>
  <c r="I14" i="8"/>
  <c r="H14" i="8"/>
  <c r="G14" i="8"/>
  <c r="F14" i="8"/>
  <c r="E14" i="8"/>
  <c r="D14" i="8"/>
  <c r="I13" i="8"/>
  <c r="H13" i="8"/>
  <c r="G13" i="8"/>
  <c r="F13" i="8"/>
  <c r="E13" i="8"/>
  <c r="D13" i="8"/>
  <c r="I12" i="8"/>
  <c r="H12" i="8"/>
  <c r="G12" i="8"/>
  <c r="F12" i="8"/>
  <c r="E12" i="8"/>
  <c r="D12" i="8"/>
  <c r="I11" i="8"/>
  <c r="H11" i="8"/>
  <c r="G11" i="8"/>
  <c r="F11" i="8"/>
  <c r="E11" i="8"/>
  <c r="D11" i="8"/>
  <c r="I10" i="8"/>
  <c r="H10" i="8"/>
  <c r="G10" i="8"/>
  <c r="F10" i="8"/>
  <c r="E10" i="8"/>
  <c r="D10" i="8"/>
  <c r="M13" i="9" l="1" a="1"/>
  <c r="S18" i="9" s="1"/>
  <c r="M13" i="8" a="1"/>
  <c r="S18" i="8" s="1"/>
  <c r="BA3" i="7"/>
  <c r="I4" i="7"/>
  <c r="L4" i="7"/>
  <c r="BA6" i="7"/>
  <c r="AA42" i="7"/>
  <c r="AI36" i="7" s="1"/>
  <c r="AB42" i="7"/>
  <c r="AB43" i="7"/>
  <c r="AD43" i="7"/>
  <c r="AE43" i="7" s="1"/>
  <c r="AC43" i="7"/>
  <c r="O38" i="7"/>
  <c r="A10" i="6"/>
  <c r="C10" i="6" s="1"/>
  <c r="A11" i="6"/>
  <c r="D11" i="6" s="1"/>
  <c r="C11" i="6"/>
  <c r="A12" i="6"/>
  <c r="C12" i="6" s="1"/>
  <c r="A13" i="6"/>
  <c r="C13" i="6"/>
  <c r="D10" i="6"/>
  <c r="D12" i="6"/>
  <c r="D13" i="6"/>
  <c r="A14" i="6"/>
  <c r="C14" i="6" s="1"/>
  <c r="A15" i="6"/>
  <c r="D15" i="6" s="1"/>
  <c r="A16" i="6"/>
  <c r="C16" i="6" s="1"/>
  <c r="D16" i="6"/>
  <c r="A17" i="6"/>
  <c r="C17" i="6"/>
  <c r="D17" i="6"/>
  <c r="A18" i="6"/>
  <c r="C18" i="6" s="1"/>
  <c r="A19" i="6"/>
  <c r="D19" i="6" s="1"/>
  <c r="A20" i="6"/>
  <c r="C20" i="6" s="1"/>
  <c r="A21" i="6"/>
  <c r="C21" i="6"/>
  <c r="D21" i="6"/>
  <c r="A22" i="6"/>
  <c r="C22" i="6" s="1"/>
  <c r="A23" i="6"/>
  <c r="D23" i="6" s="1"/>
  <c r="A24" i="6"/>
  <c r="C24" i="6" s="1"/>
  <c r="D24" i="6"/>
  <c r="A25" i="6"/>
  <c r="C25" i="6"/>
  <c r="D25" i="6"/>
  <c r="A26" i="6"/>
  <c r="C26" i="6" s="1"/>
  <c r="A27" i="6"/>
  <c r="D27" i="6" s="1"/>
  <c r="A28" i="6"/>
  <c r="C28" i="6" s="1"/>
  <c r="A29" i="6"/>
  <c r="C29" i="6"/>
  <c r="D29" i="6"/>
  <c r="A30" i="6"/>
  <c r="C30" i="6" s="1"/>
  <c r="A31" i="6"/>
  <c r="D31" i="6" s="1"/>
  <c r="A32" i="6"/>
  <c r="C32" i="6" s="1"/>
  <c r="D32" i="6"/>
  <c r="A33" i="6"/>
  <c r="C33" i="6"/>
  <c r="D33" i="6"/>
  <c r="A34" i="6"/>
  <c r="C34" i="6" s="1"/>
  <c r="A35" i="6"/>
  <c r="D35" i="6" s="1"/>
  <c r="A36" i="6"/>
  <c r="C36" i="6" s="1"/>
  <c r="A37" i="6"/>
  <c r="C37" i="6"/>
  <c r="D37" i="6"/>
  <c r="A38" i="6"/>
  <c r="C38" i="6" s="1"/>
  <c r="A39" i="6"/>
  <c r="D39" i="6" s="1"/>
  <c r="A40" i="6"/>
  <c r="C40" i="6" s="1"/>
  <c r="D40" i="6"/>
  <c r="A41" i="6"/>
  <c r="C41" i="6"/>
  <c r="D41" i="6"/>
  <c r="A42" i="6"/>
  <c r="C42" i="6" s="1"/>
  <c r="A43" i="6"/>
  <c r="D43" i="6" s="1"/>
  <c r="A44" i="6"/>
  <c r="C44" i="6" s="1"/>
  <c r="A45" i="6"/>
  <c r="C45" i="6"/>
  <c r="D45" i="6"/>
  <c r="A46" i="6"/>
  <c r="C46" i="6" s="1"/>
  <c r="A47" i="6"/>
  <c r="D47" i="6" s="1"/>
  <c r="A48" i="6"/>
  <c r="C48" i="6" s="1"/>
  <c r="D48" i="6"/>
  <c r="A49" i="6"/>
  <c r="C49" i="6"/>
  <c r="D49" i="6"/>
  <c r="A50" i="6"/>
  <c r="C50" i="6" s="1"/>
  <c r="A51" i="6"/>
  <c r="D51" i="6" s="1"/>
  <c r="A52" i="6"/>
  <c r="C52" i="6" s="1"/>
  <c r="A53" i="6"/>
  <c r="C53" i="6"/>
  <c r="D53" i="6"/>
  <c r="A54" i="6"/>
  <c r="C54" i="6" s="1"/>
  <c r="A55" i="6"/>
  <c r="D55" i="6" s="1"/>
  <c r="A56" i="6"/>
  <c r="C56" i="6" s="1"/>
  <c r="D56" i="6"/>
  <c r="A57" i="6"/>
  <c r="C57" i="6"/>
  <c r="D57" i="6"/>
  <c r="A58" i="6"/>
  <c r="C58" i="6" s="1"/>
  <c r="A59" i="6"/>
  <c r="D59" i="6" s="1"/>
  <c r="A60" i="6"/>
  <c r="C60" i="6" s="1"/>
  <c r="A61" i="6"/>
  <c r="C61" i="6"/>
  <c r="D61" i="6"/>
  <c r="A62" i="6"/>
  <c r="C62" i="6" s="1"/>
  <c r="A63" i="6"/>
  <c r="D63" i="6" s="1"/>
  <c r="A64" i="6"/>
  <c r="C64" i="6" s="1"/>
  <c r="D64" i="6"/>
  <c r="A65" i="6"/>
  <c r="C65" i="6"/>
  <c r="D65" i="6"/>
  <c r="A66" i="6"/>
  <c r="C66" i="6" s="1"/>
  <c r="A67" i="6"/>
  <c r="D67" i="6" s="1"/>
  <c r="A68" i="6"/>
  <c r="C68" i="6" s="1"/>
  <c r="A69" i="6"/>
  <c r="C69" i="6"/>
  <c r="D69" i="6"/>
  <c r="A70" i="6"/>
  <c r="C70" i="6" s="1"/>
  <c r="A71" i="6"/>
  <c r="D71" i="6" s="1"/>
  <c r="A72" i="6"/>
  <c r="C72" i="6" s="1"/>
  <c r="D72" i="6"/>
  <c r="A73" i="6"/>
  <c r="C73" i="6"/>
  <c r="D73" i="6"/>
  <c r="A74" i="6"/>
  <c r="C74" i="6" s="1"/>
  <c r="A75" i="6"/>
  <c r="C75" i="6" s="1"/>
  <c r="D75" i="6"/>
  <c r="A76" i="6"/>
  <c r="C76" i="6"/>
  <c r="D76" i="6"/>
  <c r="A77" i="6"/>
  <c r="C77" i="6" s="1"/>
  <c r="A78" i="6"/>
  <c r="D78" i="6" s="1"/>
  <c r="C78" i="6"/>
  <c r="A79" i="6"/>
  <c r="C79" i="6" s="1"/>
  <c r="D79" i="6"/>
  <c r="A80" i="6"/>
  <c r="C80" i="6"/>
  <c r="D80" i="6"/>
  <c r="A81" i="6"/>
  <c r="C81" i="6" s="1"/>
  <c r="A82" i="6"/>
  <c r="D82" i="6" s="1"/>
  <c r="C82" i="6"/>
  <c r="A83" i="6"/>
  <c r="C83" i="6" s="1"/>
  <c r="D83" i="6"/>
  <c r="A84" i="6"/>
  <c r="C84" i="6"/>
  <c r="D84" i="6"/>
  <c r="A85" i="6"/>
  <c r="C85" i="6" s="1"/>
  <c r="A86" i="6"/>
  <c r="D86" i="6" s="1"/>
  <c r="C86" i="6"/>
  <c r="A87" i="6"/>
  <c r="C87" i="6" s="1"/>
  <c r="D87" i="6"/>
  <c r="A88" i="6"/>
  <c r="C88" i="6"/>
  <c r="D88" i="6"/>
  <c r="A89" i="6"/>
  <c r="C89" i="6" s="1"/>
  <c r="A90" i="6"/>
  <c r="D90" i="6" s="1"/>
  <c r="C90" i="6"/>
  <c r="A91" i="6"/>
  <c r="C91" i="6" s="1"/>
  <c r="D91" i="6"/>
  <c r="A92" i="6"/>
  <c r="C92" i="6"/>
  <c r="D92" i="6"/>
  <c r="A93" i="6"/>
  <c r="C93" i="6" s="1"/>
  <c r="A94" i="6"/>
  <c r="D94" i="6" s="1"/>
  <c r="C94" i="6"/>
  <c r="A95" i="6"/>
  <c r="C95" i="6" s="1"/>
  <c r="D95" i="6"/>
  <c r="A96" i="6"/>
  <c r="C96" i="6"/>
  <c r="D96" i="6"/>
  <c r="A97" i="6"/>
  <c r="C97" i="6" s="1"/>
  <c r="A98" i="6"/>
  <c r="D98" i="6" s="1"/>
  <c r="C98" i="6"/>
  <c r="A99" i="6"/>
  <c r="C99" i="6" s="1"/>
  <c r="D99" i="6"/>
  <c r="A100" i="6"/>
  <c r="C100" i="6"/>
  <c r="D100" i="6"/>
  <c r="A101" i="6"/>
  <c r="C101" i="6" s="1"/>
  <c r="A102" i="6"/>
  <c r="D102" i="6" s="1"/>
  <c r="C102" i="6"/>
  <c r="A103" i="6"/>
  <c r="C103" i="6" s="1"/>
  <c r="D103" i="6"/>
  <c r="A104" i="6"/>
  <c r="C104" i="6"/>
  <c r="D104" i="6"/>
  <c r="A105" i="6"/>
  <c r="C105" i="6" s="1"/>
  <c r="A106" i="6"/>
  <c r="D106" i="6" s="1"/>
  <c r="C106" i="6"/>
  <c r="A107" i="6"/>
  <c r="C107" i="6" s="1"/>
  <c r="D107" i="6"/>
  <c r="A108" i="6"/>
  <c r="C108" i="6"/>
  <c r="D108" i="6"/>
  <c r="A109" i="6"/>
  <c r="C109" i="6" s="1"/>
  <c r="A110" i="6"/>
  <c r="D110" i="6" s="1"/>
  <c r="C110" i="6"/>
  <c r="A111" i="6"/>
  <c r="C111" i="6" s="1"/>
  <c r="D111" i="6"/>
  <c r="A112" i="6"/>
  <c r="C112" i="6"/>
  <c r="D112" i="6"/>
  <c r="A113" i="6"/>
  <c r="C113" i="6" s="1"/>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20" i="5"/>
  <c r="I13" i="1" a="1"/>
  <c r="J13" i="1" s="1"/>
  <c r="D6" i="1" s="1"/>
  <c r="H20" i="2"/>
  <c r="G20" i="2"/>
  <c r="F20" i="2"/>
  <c r="E20" i="2"/>
  <c r="D20" i="2"/>
  <c r="C20" i="2"/>
  <c r="H19" i="2"/>
  <c r="G19" i="2"/>
  <c r="F19" i="2"/>
  <c r="E19" i="2"/>
  <c r="D19" i="2"/>
  <c r="C19" i="2"/>
  <c r="H18" i="2"/>
  <c r="G18" i="2"/>
  <c r="F18" i="2"/>
  <c r="E18" i="2"/>
  <c r="D18" i="2"/>
  <c r="C18" i="2"/>
  <c r="H17" i="2"/>
  <c r="G17" i="2"/>
  <c r="F17" i="2"/>
  <c r="E17" i="2"/>
  <c r="D17" i="2"/>
  <c r="C17" i="2"/>
  <c r="H16" i="2"/>
  <c r="G16" i="2"/>
  <c r="F16" i="2"/>
  <c r="E16" i="2"/>
  <c r="D16" i="2"/>
  <c r="C16" i="2"/>
  <c r="H15" i="2"/>
  <c r="G15" i="2"/>
  <c r="F15" i="2"/>
  <c r="E15" i="2"/>
  <c r="D15" i="2"/>
  <c r="C15" i="2"/>
  <c r="H14" i="2"/>
  <c r="G14" i="2"/>
  <c r="F14" i="2"/>
  <c r="E14" i="2"/>
  <c r="D14" i="2"/>
  <c r="C14" i="2"/>
  <c r="H13" i="2"/>
  <c r="G13" i="2"/>
  <c r="F13" i="2"/>
  <c r="E13" i="2"/>
  <c r="D13" i="2"/>
  <c r="C13" i="2"/>
  <c r="H12" i="2"/>
  <c r="G12" i="2"/>
  <c r="F12" i="2"/>
  <c r="E12" i="2"/>
  <c r="D12" i="2"/>
  <c r="C12" i="2"/>
  <c r="H11" i="2"/>
  <c r="G11" i="2"/>
  <c r="F11" i="2"/>
  <c r="E11" i="2"/>
  <c r="D11" i="2"/>
  <c r="C11" i="2"/>
  <c r="H10" i="2"/>
  <c r="G10" i="2"/>
  <c r="F10" i="2"/>
  <c r="E10" i="2"/>
  <c r="E4" i="2" s="1"/>
  <c r="E5" i="2" s="1"/>
  <c r="D10" i="2"/>
  <c r="C10" i="2"/>
  <c r="H9" i="2"/>
  <c r="G9" i="2"/>
  <c r="F9" i="2"/>
  <c r="E9" i="2"/>
  <c r="D9" i="2"/>
  <c r="C9" i="2"/>
  <c r="C4" i="2" s="1"/>
  <c r="C5" i="2" s="1"/>
  <c r="A4" i="2"/>
  <c r="BC12" i="7"/>
  <c r="M3" i="7"/>
  <c r="AB48" i="7"/>
  <c r="E3" i="2" l="1"/>
  <c r="C3" i="2"/>
  <c r="G4" i="2"/>
  <c r="G5" i="2" s="1"/>
  <c r="N17" i="9"/>
  <c r="S14" i="9"/>
  <c r="R15" i="9"/>
  <c r="Q17" i="9"/>
  <c r="O15" i="9"/>
  <c r="M13" i="9"/>
  <c r="I6" i="9" s="1"/>
  <c r="P18" i="9"/>
  <c r="N16" i="9"/>
  <c r="S13" i="9"/>
  <c r="C6" i="9" s="1"/>
  <c r="S16" i="9"/>
  <c r="P14" i="9"/>
  <c r="Q16" i="9"/>
  <c r="O14" i="9"/>
  <c r="M14" i="9"/>
  <c r="M17" i="9"/>
  <c r="R14" i="9"/>
  <c r="M18" i="9"/>
  <c r="S17" i="9"/>
  <c r="Q15" i="9"/>
  <c r="O13" i="9"/>
  <c r="G6" i="9" s="1"/>
  <c r="N15" i="9"/>
  <c r="O18" i="9"/>
  <c r="M16" i="9"/>
  <c r="R13" i="9"/>
  <c r="D6" i="9" s="1"/>
  <c r="R18" i="9"/>
  <c r="P16" i="9"/>
  <c r="N14" i="9"/>
  <c r="O16" i="9"/>
  <c r="O17" i="9"/>
  <c r="M15" i="9"/>
  <c r="Q18" i="9"/>
  <c r="P13" i="9"/>
  <c r="F6" i="9" s="1"/>
  <c r="R17" i="9"/>
  <c r="P15" i="9"/>
  <c r="N13" i="9"/>
  <c r="H6" i="9" s="1"/>
  <c r="N18" i="9"/>
  <c r="S15" i="9"/>
  <c r="Q13" i="9"/>
  <c r="E6" i="9" s="1"/>
  <c r="Q14" i="9"/>
  <c r="R16" i="9"/>
  <c r="P17" i="9"/>
  <c r="D4" i="2"/>
  <c r="D5" i="2" s="1"/>
  <c r="H4" i="2"/>
  <c r="H5" i="2" s="1"/>
  <c r="N15" i="8"/>
  <c r="R18" i="8"/>
  <c r="O15" i="8"/>
  <c r="O13" i="8"/>
  <c r="G6" i="8" s="1"/>
  <c r="P13" i="8"/>
  <c r="F6" i="8" s="1"/>
  <c r="P16" i="8"/>
  <c r="O16" i="8"/>
  <c r="P18" i="8"/>
  <c r="S14" i="8"/>
  <c r="N17" i="8"/>
  <c r="S15" i="8"/>
  <c r="M13" i="8"/>
  <c r="I6" i="8" s="1"/>
  <c r="N16" i="8"/>
  <c r="Q15" i="8"/>
  <c r="N14" i="8"/>
  <c r="P17" i="8"/>
  <c r="Q13" i="8"/>
  <c r="E6" i="8" s="1"/>
  <c r="N13" i="8"/>
  <c r="H6" i="8" s="1"/>
  <c r="P15" i="8"/>
  <c r="R17" i="8"/>
  <c r="M14" i="8"/>
  <c r="R16" i="8"/>
  <c r="S13" i="8"/>
  <c r="C6" i="8" s="1"/>
  <c r="S16" i="8"/>
  <c r="M17" i="8"/>
  <c r="M15" i="8"/>
  <c r="Q18" i="8"/>
  <c r="O17" i="8"/>
  <c r="R13" i="8"/>
  <c r="D6" i="8" s="1"/>
  <c r="M16" i="8"/>
  <c r="O18" i="8"/>
  <c r="P14" i="8"/>
  <c r="Q17" i="8"/>
  <c r="Q14" i="8"/>
  <c r="M18" i="8"/>
  <c r="N18" i="8"/>
  <c r="R15" i="8"/>
  <c r="R14" i="8"/>
  <c r="S17" i="8"/>
  <c r="O14" i="8"/>
  <c r="Q16" i="8"/>
  <c r="F4" i="2"/>
  <c r="F5" i="2" s="1"/>
  <c r="K17" i="1"/>
  <c r="I13" i="1"/>
  <c r="E6" i="1" s="1"/>
  <c r="I16" i="1"/>
  <c r="I15" i="1"/>
  <c r="J17" i="1"/>
  <c r="K14" i="1"/>
  <c r="J16" i="1"/>
  <c r="K13" i="1"/>
  <c r="C6" i="1" s="1"/>
  <c r="L17" i="7"/>
  <c r="M16" i="7" s="1"/>
  <c r="D6" i="7"/>
  <c r="D42" i="7"/>
  <c r="C42" i="7"/>
  <c r="E42" i="7"/>
  <c r="G42" i="7" s="1"/>
  <c r="K16" i="1"/>
  <c r="J15" i="1"/>
  <c r="I14" i="1"/>
  <c r="D70" i="6"/>
  <c r="C67" i="6"/>
  <c r="D62" i="6"/>
  <c r="C59" i="6"/>
  <c r="D54" i="6"/>
  <c r="C51" i="6"/>
  <c r="D46" i="6"/>
  <c r="C43" i="6"/>
  <c r="D38" i="6"/>
  <c r="C35" i="6"/>
  <c r="D30" i="6"/>
  <c r="C27" i="6"/>
  <c r="D22" i="6"/>
  <c r="C19" i="6"/>
  <c r="D14" i="6"/>
  <c r="D113" i="6"/>
  <c r="D109" i="6"/>
  <c r="D105" i="6"/>
  <c r="D101" i="6"/>
  <c r="D97" i="6"/>
  <c r="D93" i="6"/>
  <c r="D89" i="6"/>
  <c r="D85" i="6"/>
  <c r="D81" i="6"/>
  <c r="D77" i="6"/>
  <c r="D68" i="6"/>
  <c r="D60" i="6"/>
  <c r="D52" i="6"/>
  <c r="D44" i="6"/>
  <c r="D36" i="6"/>
  <c r="D28" i="6"/>
  <c r="D20" i="6"/>
  <c r="I17" i="1"/>
  <c r="K15" i="1"/>
  <c r="J14" i="1"/>
  <c r="D74" i="6"/>
  <c r="C71" i="6"/>
  <c r="D66" i="6"/>
  <c r="C63" i="6"/>
  <c r="D58" i="6"/>
  <c r="C55" i="6"/>
  <c r="D50" i="6"/>
  <c r="C47" i="6"/>
  <c r="D42" i="6"/>
  <c r="C39" i="6"/>
  <c r="D34" i="6"/>
  <c r="C31" i="6"/>
  <c r="D26" i="6"/>
  <c r="C23" i="6"/>
  <c r="D18" i="6"/>
  <c r="C15" i="6"/>
  <c r="AI34" i="7"/>
  <c r="AJ34" i="7" s="1"/>
  <c r="AA43" i="7"/>
  <c r="M4" i="7"/>
  <c r="BA5" i="7"/>
  <c r="BA4" i="7"/>
  <c r="BA7" i="7"/>
  <c r="AA48" i="7"/>
  <c r="G3" i="2" l="1"/>
  <c r="J38" i="9"/>
  <c r="K38" i="9" s="1"/>
  <c r="J166" i="9"/>
  <c r="K166" i="9" s="1"/>
  <c r="J62" i="9"/>
  <c r="K62" i="9" s="1"/>
  <c r="J94" i="9"/>
  <c r="K94" i="9" s="1"/>
  <c r="J290" i="9"/>
  <c r="K290" i="9" s="1"/>
  <c r="J17" i="9"/>
  <c r="K17" i="9" s="1"/>
  <c r="J132" i="9"/>
  <c r="K132" i="9" s="1"/>
  <c r="J26" i="9"/>
  <c r="K26" i="9" s="1"/>
  <c r="J54" i="9"/>
  <c r="K54" i="9" s="1"/>
  <c r="J78" i="9"/>
  <c r="K78" i="9" s="1"/>
  <c r="J110" i="9"/>
  <c r="K110" i="9" s="1"/>
  <c r="J228" i="9"/>
  <c r="K228" i="9" s="1"/>
  <c r="J34" i="9"/>
  <c r="K34" i="9" s="1"/>
  <c r="J58" i="9"/>
  <c r="K58" i="9" s="1"/>
  <c r="J86" i="9"/>
  <c r="K86" i="9" s="1"/>
  <c r="J146" i="9"/>
  <c r="K146" i="9" s="1"/>
  <c r="J116" i="9"/>
  <c r="K116" i="9" s="1"/>
  <c r="J22" i="9"/>
  <c r="K22" i="9" s="1"/>
  <c r="J42" i="9"/>
  <c r="K42" i="9" s="1"/>
  <c r="J74" i="9"/>
  <c r="K74" i="9" s="1"/>
  <c r="J106" i="9"/>
  <c r="K106" i="9" s="1"/>
  <c r="J193" i="9"/>
  <c r="K193" i="9" s="1"/>
  <c r="J11" i="2"/>
  <c r="K11" i="2" s="1"/>
  <c r="J15" i="2"/>
  <c r="K15" i="2" s="1"/>
  <c r="J19" i="2"/>
  <c r="K19" i="2" s="1"/>
  <c r="J12" i="2"/>
  <c r="K12" i="2" s="1"/>
  <c r="J20" i="2"/>
  <c r="K20" i="2" s="1"/>
  <c r="J13" i="2"/>
  <c r="K13" i="2" s="1"/>
  <c r="J17" i="2"/>
  <c r="K17" i="2" s="1"/>
  <c r="J9" i="2"/>
  <c r="K9" i="2" s="1"/>
  <c r="J10" i="2"/>
  <c r="K10" i="2" s="1"/>
  <c r="J14" i="2"/>
  <c r="K14" i="2" s="1"/>
  <c r="J18" i="2"/>
  <c r="K18" i="2" s="1"/>
  <c r="J16" i="2"/>
  <c r="K16" i="2" s="1"/>
  <c r="J11" i="8"/>
  <c r="J15" i="8"/>
  <c r="K15" i="8" s="1"/>
  <c r="J19" i="8"/>
  <c r="K19" i="8" s="1"/>
  <c r="J23" i="8"/>
  <c r="J27" i="8"/>
  <c r="J31" i="8"/>
  <c r="J35" i="8"/>
  <c r="K35" i="8" s="1"/>
  <c r="J39" i="8"/>
  <c r="J43" i="8"/>
  <c r="J47" i="8"/>
  <c r="K47" i="8" s="1"/>
  <c r="J51" i="8"/>
  <c r="K51" i="8" s="1"/>
  <c r="J55" i="8"/>
  <c r="J59" i="8"/>
  <c r="J63" i="8"/>
  <c r="K63" i="8" s="1"/>
  <c r="J67" i="8"/>
  <c r="J71" i="8"/>
  <c r="J75" i="8"/>
  <c r="J79" i="8"/>
  <c r="K79" i="8" s="1"/>
  <c r="J83" i="8"/>
  <c r="K83" i="8" s="1"/>
  <c r="J87" i="8"/>
  <c r="J91" i="8"/>
  <c r="J95" i="8"/>
  <c r="K95" i="8" s="1"/>
  <c r="J99" i="8"/>
  <c r="K99" i="8" s="1"/>
  <c r="J103" i="8"/>
  <c r="J107" i="8"/>
  <c r="J111" i="8"/>
  <c r="J115" i="8"/>
  <c r="K115" i="8" s="1"/>
  <c r="J119" i="8"/>
  <c r="J123" i="8"/>
  <c r="J127" i="8"/>
  <c r="K127" i="8" s="1"/>
  <c r="J131" i="8"/>
  <c r="K131" i="8" s="1"/>
  <c r="J135" i="8"/>
  <c r="J139" i="8"/>
  <c r="J143" i="8"/>
  <c r="K143" i="8" s="1"/>
  <c r="J147" i="8"/>
  <c r="K147" i="8" s="1"/>
  <c r="J151" i="8"/>
  <c r="J155" i="8"/>
  <c r="J159" i="8"/>
  <c r="K159" i="8" s="1"/>
  <c r="J163" i="8"/>
  <c r="K163" i="8" s="1"/>
  <c r="J167" i="8"/>
  <c r="J171" i="8"/>
  <c r="J175" i="8"/>
  <c r="K175" i="8" s="1"/>
  <c r="J179" i="8"/>
  <c r="K179" i="8" s="1"/>
  <c r="J183" i="8"/>
  <c r="J187" i="8"/>
  <c r="J191" i="8"/>
  <c r="K191" i="8" s="1"/>
  <c r="J195" i="8"/>
  <c r="K195" i="8" s="1"/>
  <c r="J199" i="8"/>
  <c r="J203" i="8"/>
  <c r="J207" i="8"/>
  <c r="K207" i="8" s="1"/>
  <c r="J211" i="8"/>
  <c r="K211" i="8" s="1"/>
  <c r="J215" i="8"/>
  <c r="J219" i="8"/>
  <c r="J223" i="8"/>
  <c r="K223" i="8" s="1"/>
  <c r="J227" i="8"/>
  <c r="K227" i="8" s="1"/>
  <c r="J231" i="8"/>
  <c r="J235" i="8"/>
  <c r="J239" i="8"/>
  <c r="K239" i="8" s="1"/>
  <c r="J243" i="8"/>
  <c r="K243" i="8" s="1"/>
  <c r="J247" i="8"/>
  <c r="J251" i="8"/>
  <c r="J255" i="8"/>
  <c r="K255" i="8" s="1"/>
  <c r="J259" i="8"/>
  <c r="K259" i="8" s="1"/>
  <c r="J263" i="8"/>
  <c r="J267" i="8"/>
  <c r="J271" i="8"/>
  <c r="J275" i="8"/>
  <c r="J279" i="8"/>
  <c r="J283" i="8"/>
  <c r="J287" i="8"/>
  <c r="J291" i="8"/>
  <c r="K291" i="8" s="1"/>
  <c r="J295" i="8"/>
  <c r="J299" i="8"/>
  <c r="J303" i="8"/>
  <c r="J18" i="8"/>
  <c r="K18" i="8" s="1"/>
  <c r="J26" i="8"/>
  <c r="J38" i="8"/>
  <c r="J50" i="8"/>
  <c r="K50" i="8" s="1"/>
  <c r="J62" i="8"/>
  <c r="K62" i="8" s="1"/>
  <c r="J74" i="8"/>
  <c r="J86" i="8"/>
  <c r="J94" i="8"/>
  <c r="K94" i="8" s="1"/>
  <c r="J102" i="8"/>
  <c r="K102" i="8" s="1"/>
  <c r="J114" i="8"/>
  <c r="J126" i="8"/>
  <c r="J12" i="8"/>
  <c r="K12" i="8" s="1"/>
  <c r="J16" i="8"/>
  <c r="K16" i="8" s="1"/>
  <c r="J20" i="8"/>
  <c r="J24" i="8"/>
  <c r="J28" i="8"/>
  <c r="K28" i="8" s="1"/>
  <c r="J32" i="8"/>
  <c r="K32" i="8" s="1"/>
  <c r="J36" i="8"/>
  <c r="J40" i="8"/>
  <c r="J44" i="8"/>
  <c r="K44" i="8" s="1"/>
  <c r="J48" i="8"/>
  <c r="K48" i="8" s="1"/>
  <c r="J52" i="8"/>
  <c r="J56" i="8"/>
  <c r="J60" i="8"/>
  <c r="K60" i="8" s="1"/>
  <c r="J64" i="8"/>
  <c r="K64" i="8" s="1"/>
  <c r="J68" i="8"/>
  <c r="J72" i="8"/>
  <c r="J76" i="8"/>
  <c r="K76" i="8" s="1"/>
  <c r="J80" i="8"/>
  <c r="K80" i="8" s="1"/>
  <c r="J84" i="8"/>
  <c r="J88" i="8"/>
  <c r="J92" i="8"/>
  <c r="K92" i="8" s="1"/>
  <c r="J96" i="8"/>
  <c r="K96" i="8" s="1"/>
  <c r="J100" i="8"/>
  <c r="J104" i="8"/>
  <c r="J108" i="8"/>
  <c r="K108" i="8" s="1"/>
  <c r="J112" i="8"/>
  <c r="K112" i="8" s="1"/>
  <c r="J116" i="8"/>
  <c r="J120" i="8"/>
  <c r="J124" i="8"/>
  <c r="K124" i="8" s="1"/>
  <c r="J128" i="8"/>
  <c r="K128" i="8" s="1"/>
  <c r="J132" i="8"/>
  <c r="J136" i="8"/>
  <c r="J140" i="8"/>
  <c r="K140" i="8" s="1"/>
  <c r="J144" i="8"/>
  <c r="K144" i="8" s="1"/>
  <c r="J148" i="8"/>
  <c r="J152" i="8"/>
  <c r="J156" i="8"/>
  <c r="K156" i="8" s="1"/>
  <c r="J160" i="8"/>
  <c r="K160" i="8" s="1"/>
  <c r="J164" i="8"/>
  <c r="J168" i="8"/>
  <c r="J172" i="8"/>
  <c r="K172" i="8" s="1"/>
  <c r="J176" i="8"/>
  <c r="K176" i="8" s="1"/>
  <c r="J180" i="8"/>
  <c r="J184" i="8"/>
  <c r="J188" i="8"/>
  <c r="K188" i="8" s="1"/>
  <c r="J192" i="8"/>
  <c r="K192" i="8" s="1"/>
  <c r="J196" i="8"/>
  <c r="J200" i="8"/>
  <c r="J204" i="8"/>
  <c r="K204" i="8" s="1"/>
  <c r="J208" i="8"/>
  <c r="K208" i="8" s="1"/>
  <c r="J212" i="8"/>
  <c r="J216" i="8"/>
  <c r="J220" i="8"/>
  <c r="K220" i="8" s="1"/>
  <c r="J224" i="8"/>
  <c r="K224" i="8" s="1"/>
  <c r="J228" i="8"/>
  <c r="J232" i="8"/>
  <c r="J236" i="8"/>
  <c r="K236" i="8" s="1"/>
  <c r="J240" i="8"/>
  <c r="K240" i="8" s="1"/>
  <c r="J244" i="8"/>
  <c r="J248" i="8"/>
  <c r="J252" i="8"/>
  <c r="K252" i="8" s="1"/>
  <c r="J256" i="8"/>
  <c r="K256" i="8" s="1"/>
  <c r="J260" i="8"/>
  <c r="J264" i="8"/>
  <c r="J268" i="8"/>
  <c r="K268" i="8" s="1"/>
  <c r="J272" i="8"/>
  <c r="K272" i="8" s="1"/>
  <c r="J276" i="8"/>
  <c r="J280" i="8"/>
  <c r="J284" i="8"/>
  <c r="K284" i="8" s="1"/>
  <c r="J288" i="8"/>
  <c r="K288" i="8" s="1"/>
  <c r="J292" i="8"/>
  <c r="J296" i="8"/>
  <c r="J300" i="8"/>
  <c r="K300" i="8" s="1"/>
  <c r="J10" i="8"/>
  <c r="K10" i="8" s="1"/>
  <c r="J22" i="8"/>
  <c r="J30" i="8"/>
  <c r="J42" i="8"/>
  <c r="K42" i="8" s="1"/>
  <c r="J54" i="8"/>
  <c r="K54" i="8" s="1"/>
  <c r="J70" i="8"/>
  <c r="J82" i="8"/>
  <c r="J98" i="8"/>
  <c r="K98" i="8" s="1"/>
  <c r="J110" i="8"/>
  <c r="K110" i="8" s="1"/>
  <c r="J122" i="8"/>
  <c r="J134" i="8"/>
  <c r="J13" i="8"/>
  <c r="K13" i="8" s="1"/>
  <c r="J17" i="8"/>
  <c r="K17" i="8" s="1"/>
  <c r="J21" i="8"/>
  <c r="J25" i="8"/>
  <c r="J29" i="8"/>
  <c r="K29" i="8" s="1"/>
  <c r="J33" i="8"/>
  <c r="K33" i="8" s="1"/>
  <c r="J37" i="8"/>
  <c r="K37" i="8" s="1"/>
  <c r="J41" i="8"/>
  <c r="J45" i="8"/>
  <c r="K45" i="8" s="1"/>
  <c r="J49" i="8"/>
  <c r="K49" i="8" s="1"/>
  <c r="J53" i="8"/>
  <c r="J57" i="8"/>
  <c r="J61" i="8"/>
  <c r="K61" i="8" s="1"/>
  <c r="J65" i="8"/>
  <c r="K65" i="8" s="1"/>
  <c r="J69" i="8"/>
  <c r="K69" i="8" s="1"/>
  <c r="J73" i="8"/>
  <c r="J77" i="8"/>
  <c r="K77" i="8" s="1"/>
  <c r="J81" i="8"/>
  <c r="K81" i="8" s="1"/>
  <c r="J85" i="8"/>
  <c r="J89" i="8"/>
  <c r="J93" i="8"/>
  <c r="K93" i="8" s="1"/>
  <c r="J97" i="8"/>
  <c r="K97" i="8" s="1"/>
  <c r="J101" i="8"/>
  <c r="K101" i="8" s="1"/>
  <c r="J105" i="8"/>
  <c r="J109" i="8"/>
  <c r="K109" i="8" s="1"/>
  <c r="J113" i="8"/>
  <c r="K113" i="8" s="1"/>
  <c r="J117" i="8"/>
  <c r="K117" i="8" s="1"/>
  <c r="J121" i="8"/>
  <c r="J125" i="8"/>
  <c r="K125" i="8" s="1"/>
  <c r="J129" i="8"/>
  <c r="K129" i="8" s="1"/>
  <c r="J133" i="8"/>
  <c r="J137" i="8"/>
  <c r="J141" i="8"/>
  <c r="K141" i="8" s="1"/>
  <c r="J145" i="8"/>
  <c r="K145" i="8" s="1"/>
  <c r="J149" i="8"/>
  <c r="K149" i="8" s="1"/>
  <c r="J153" i="8"/>
  <c r="J157" i="8"/>
  <c r="K157" i="8" s="1"/>
  <c r="J161" i="8"/>
  <c r="K161" i="8" s="1"/>
  <c r="J165" i="8"/>
  <c r="K165" i="8" s="1"/>
  <c r="J169" i="8"/>
  <c r="J173" i="8"/>
  <c r="K173" i="8" s="1"/>
  <c r="J177" i="8"/>
  <c r="K177" i="8" s="1"/>
  <c r="J181" i="8"/>
  <c r="J185" i="8"/>
  <c r="J189" i="8"/>
  <c r="K189" i="8" s="1"/>
  <c r="J193" i="8"/>
  <c r="K193" i="8" s="1"/>
  <c r="J197" i="8"/>
  <c r="J201" i="8"/>
  <c r="J205" i="8"/>
  <c r="K205" i="8" s="1"/>
  <c r="J209" i="8"/>
  <c r="K209" i="8" s="1"/>
  <c r="J213" i="8"/>
  <c r="K213" i="8" s="1"/>
  <c r="J217" i="8"/>
  <c r="J221" i="8"/>
  <c r="K221" i="8" s="1"/>
  <c r="J225" i="8"/>
  <c r="K225" i="8" s="1"/>
  <c r="J229" i="8"/>
  <c r="K229" i="8" s="1"/>
  <c r="J233" i="8"/>
  <c r="J237" i="8"/>
  <c r="K237" i="8" s="1"/>
  <c r="J241" i="8"/>
  <c r="K241" i="8" s="1"/>
  <c r="J245" i="8"/>
  <c r="K245" i="8" s="1"/>
  <c r="J249" i="8"/>
  <c r="J253" i="8"/>
  <c r="K253" i="8" s="1"/>
  <c r="J257" i="8"/>
  <c r="K257" i="8" s="1"/>
  <c r="J261" i="8"/>
  <c r="K261" i="8" s="1"/>
  <c r="J265" i="8"/>
  <c r="J269" i="8"/>
  <c r="J273" i="8"/>
  <c r="K273" i="8" s="1"/>
  <c r="J277" i="8"/>
  <c r="K277" i="8" s="1"/>
  <c r="J281" i="8"/>
  <c r="J285" i="8"/>
  <c r="K285" i="8" s="1"/>
  <c r="J289" i="8"/>
  <c r="K289" i="8" s="1"/>
  <c r="J293" i="8"/>
  <c r="K293" i="8" s="1"/>
  <c r="J297" i="8"/>
  <c r="J301" i="8"/>
  <c r="K301" i="8" s="1"/>
  <c r="J14" i="8"/>
  <c r="K14" i="8" s="1"/>
  <c r="J34" i="8"/>
  <c r="K34" i="8" s="1"/>
  <c r="J46" i="8"/>
  <c r="J58" i="8"/>
  <c r="K58" i="8" s="1"/>
  <c r="J66" i="8"/>
  <c r="K66" i="8" s="1"/>
  <c r="J78" i="8"/>
  <c r="K78" i="8" s="1"/>
  <c r="J90" i="8"/>
  <c r="J106" i="8"/>
  <c r="K106" i="8" s="1"/>
  <c r="J118" i="8"/>
  <c r="K118" i="8" s="1"/>
  <c r="J130" i="8"/>
  <c r="K130" i="8" s="1"/>
  <c r="J138" i="8"/>
  <c r="J154" i="8"/>
  <c r="K154" i="8" s="1"/>
  <c r="J170" i="8"/>
  <c r="K170" i="8" s="1"/>
  <c r="J186" i="8"/>
  <c r="K186" i="8" s="1"/>
  <c r="J202" i="8"/>
  <c r="J218" i="8"/>
  <c r="K218" i="8" s="1"/>
  <c r="J234" i="8"/>
  <c r="K234" i="8" s="1"/>
  <c r="J250" i="8"/>
  <c r="K250" i="8" s="1"/>
  <c r="J266" i="8"/>
  <c r="J282" i="8"/>
  <c r="K282" i="8" s="1"/>
  <c r="J298" i="8"/>
  <c r="K298" i="8" s="1"/>
  <c r="J242" i="8"/>
  <c r="K242" i="8" s="1"/>
  <c r="J182" i="8"/>
  <c r="J214" i="8"/>
  <c r="K214" i="8" s="1"/>
  <c r="J246" i="8"/>
  <c r="K246" i="8" s="1"/>
  <c r="J294" i="8"/>
  <c r="K294" i="8" s="1"/>
  <c r="J142" i="8"/>
  <c r="J158" i="8"/>
  <c r="K158" i="8" s="1"/>
  <c r="J174" i="8"/>
  <c r="K174" i="8" s="1"/>
  <c r="J190" i="8"/>
  <c r="J206" i="8"/>
  <c r="J222" i="8"/>
  <c r="K222" i="8" s="1"/>
  <c r="J238" i="8"/>
  <c r="K238" i="8" s="1"/>
  <c r="J254" i="8"/>
  <c r="K254" i="8" s="1"/>
  <c r="J270" i="8"/>
  <c r="J286" i="8"/>
  <c r="K286" i="8" s="1"/>
  <c r="J302" i="8"/>
  <c r="K302" i="8" s="1"/>
  <c r="J274" i="8"/>
  <c r="K274" i="8" s="1"/>
  <c r="J166" i="8"/>
  <c r="J230" i="8"/>
  <c r="K230" i="8" s="1"/>
  <c r="J278" i="8"/>
  <c r="K278" i="8" s="1"/>
  <c r="J146" i="8"/>
  <c r="J162" i="8"/>
  <c r="K162" i="8" s="1"/>
  <c r="J178" i="8"/>
  <c r="K178" i="8" s="1"/>
  <c r="J194" i="8"/>
  <c r="K194" i="8" s="1"/>
  <c r="J210" i="8"/>
  <c r="J226" i="8"/>
  <c r="J258" i="8"/>
  <c r="K258" i="8" s="1"/>
  <c r="J290" i="8"/>
  <c r="K290" i="8" s="1"/>
  <c r="J150" i="8"/>
  <c r="K150" i="8" s="1"/>
  <c r="J198" i="8"/>
  <c r="K198" i="8" s="1"/>
  <c r="J262" i="8"/>
  <c r="K262" i="8" s="1"/>
  <c r="J248" i="9"/>
  <c r="K248" i="9" s="1"/>
  <c r="J135" i="9"/>
  <c r="K135" i="9" s="1"/>
  <c r="J30" i="9"/>
  <c r="K30" i="9" s="1"/>
  <c r="J46" i="9"/>
  <c r="K46" i="9" s="1"/>
  <c r="J70" i="9"/>
  <c r="K70" i="9" s="1"/>
  <c r="J90" i="9"/>
  <c r="K90" i="9" s="1"/>
  <c r="J125" i="9"/>
  <c r="K125" i="9" s="1"/>
  <c r="J230" i="9"/>
  <c r="K230" i="9" s="1"/>
  <c r="J142" i="9"/>
  <c r="K142" i="9" s="1"/>
  <c r="J141" i="9"/>
  <c r="K141" i="9" s="1"/>
  <c r="J150" i="9"/>
  <c r="K150" i="9" s="1"/>
  <c r="J174" i="9"/>
  <c r="K174" i="9" s="1"/>
  <c r="J199" i="9"/>
  <c r="K199" i="9" s="1"/>
  <c r="J269" i="9"/>
  <c r="K269" i="9" s="1"/>
  <c r="J102" i="9"/>
  <c r="K102" i="9" s="1"/>
  <c r="J111" i="9"/>
  <c r="K111" i="9" s="1"/>
  <c r="J256" i="9"/>
  <c r="K256" i="9" s="1"/>
  <c r="J158" i="9"/>
  <c r="K158" i="9" s="1"/>
  <c r="J178" i="9"/>
  <c r="K178" i="9" s="1"/>
  <c r="J207" i="9"/>
  <c r="K207" i="9" s="1"/>
  <c r="J288" i="9"/>
  <c r="K288" i="9" s="1"/>
  <c r="J143" i="9"/>
  <c r="K143" i="9" s="1"/>
  <c r="J249" i="9"/>
  <c r="K249" i="9" s="1"/>
  <c r="J162" i="9"/>
  <c r="K162" i="9" s="1"/>
  <c r="J182" i="9"/>
  <c r="K182" i="9" s="1"/>
  <c r="J235" i="9"/>
  <c r="K235" i="9" s="1"/>
  <c r="J50" i="9"/>
  <c r="K50" i="9" s="1"/>
  <c r="J66" i="9"/>
  <c r="K66" i="9" s="1"/>
  <c r="J82" i="9"/>
  <c r="K82" i="9" s="1"/>
  <c r="J98" i="9"/>
  <c r="K98" i="9" s="1"/>
  <c r="J126" i="9"/>
  <c r="K126" i="9" s="1"/>
  <c r="J13" i="9"/>
  <c r="K13" i="9" s="1"/>
  <c r="J233" i="9"/>
  <c r="K233" i="9" s="1"/>
  <c r="J154" i="9"/>
  <c r="K154" i="9" s="1"/>
  <c r="J170" i="9"/>
  <c r="K170" i="9" s="1"/>
  <c r="J188" i="9"/>
  <c r="K188" i="9" s="1"/>
  <c r="J215" i="9"/>
  <c r="K215" i="9" s="1"/>
  <c r="J281" i="9"/>
  <c r="K281" i="9" s="1"/>
  <c r="J232" i="9"/>
  <c r="K232" i="9" s="1"/>
  <c r="J112" i="9"/>
  <c r="K112" i="9" s="1"/>
  <c r="J128" i="9"/>
  <c r="K128" i="9" s="1"/>
  <c r="J144" i="9"/>
  <c r="K144" i="9" s="1"/>
  <c r="J123" i="9"/>
  <c r="K123" i="9" s="1"/>
  <c r="J16" i="9"/>
  <c r="K16" i="9" s="1"/>
  <c r="J21" i="9"/>
  <c r="K21" i="9" s="1"/>
  <c r="J25" i="9"/>
  <c r="K25" i="9" s="1"/>
  <c r="J29" i="9"/>
  <c r="K29" i="9" s="1"/>
  <c r="J33" i="9"/>
  <c r="K33" i="9" s="1"/>
  <c r="J37" i="9"/>
  <c r="K37" i="9" s="1"/>
  <c r="J41" i="9"/>
  <c r="K41" i="9" s="1"/>
  <c r="J45" i="9"/>
  <c r="K45" i="9" s="1"/>
  <c r="J49" i="9"/>
  <c r="K49" i="9" s="1"/>
  <c r="J53" i="9"/>
  <c r="K53" i="9" s="1"/>
  <c r="J57" i="9"/>
  <c r="K57" i="9" s="1"/>
  <c r="J61" i="9"/>
  <c r="K61" i="9" s="1"/>
  <c r="J65" i="9"/>
  <c r="K65" i="9" s="1"/>
  <c r="J69" i="9"/>
  <c r="K69" i="9" s="1"/>
  <c r="J73" i="9"/>
  <c r="K73" i="9" s="1"/>
  <c r="J77" i="9"/>
  <c r="K77" i="9" s="1"/>
  <c r="J81" i="9"/>
  <c r="K81" i="9" s="1"/>
  <c r="J85" i="9"/>
  <c r="K85" i="9" s="1"/>
  <c r="J89" i="9"/>
  <c r="K89" i="9" s="1"/>
  <c r="J93" i="9"/>
  <c r="K93" i="9" s="1"/>
  <c r="J97" i="9"/>
  <c r="K97" i="9" s="1"/>
  <c r="J101" i="9"/>
  <c r="K101" i="9" s="1"/>
  <c r="J105" i="9"/>
  <c r="K105" i="9" s="1"/>
  <c r="J109" i="9"/>
  <c r="K109" i="9" s="1"/>
  <c r="J122" i="9"/>
  <c r="K122" i="9" s="1"/>
  <c r="J138" i="9"/>
  <c r="K138" i="9" s="1"/>
  <c r="J252" i="9"/>
  <c r="K252" i="9" s="1"/>
  <c r="J139" i="9"/>
  <c r="K139" i="9" s="1"/>
  <c r="J12" i="9"/>
  <c r="K12" i="9" s="1"/>
  <c r="J121" i="9"/>
  <c r="K121" i="9" s="1"/>
  <c r="J137" i="9"/>
  <c r="K137" i="9" s="1"/>
  <c r="J240" i="9"/>
  <c r="K240" i="9" s="1"/>
  <c r="J229" i="9"/>
  <c r="K229" i="9" s="1"/>
  <c r="J245" i="9"/>
  <c r="K245" i="9" s="1"/>
  <c r="J261" i="9"/>
  <c r="K261" i="9" s="1"/>
  <c r="J149" i="9"/>
  <c r="K149" i="9" s="1"/>
  <c r="J153" i="9"/>
  <c r="K153" i="9" s="1"/>
  <c r="J157" i="9"/>
  <c r="K157" i="9" s="1"/>
  <c r="J161" i="9"/>
  <c r="K161" i="9" s="1"/>
  <c r="J165" i="9"/>
  <c r="K165" i="9" s="1"/>
  <c r="J169" i="9"/>
  <c r="K169" i="9" s="1"/>
  <c r="J173" i="9"/>
  <c r="K173" i="9" s="1"/>
  <c r="J177" i="9"/>
  <c r="K177" i="9" s="1"/>
  <c r="J181" i="9"/>
  <c r="K181" i="9" s="1"/>
  <c r="J186" i="9"/>
  <c r="K186" i="9" s="1"/>
  <c r="J192" i="9"/>
  <c r="K192" i="9" s="1"/>
  <c r="J198" i="9"/>
  <c r="K198" i="9" s="1"/>
  <c r="J204" i="9"/>
  <c r="K204" i="9" s="1"/>
  <c r="J212" i="9"/>
  <c r="K212" i="9" s="1"/>
  <c r="J227" i="9"/>
  <c r="K227" i="9" s="1"/>
  <c r="J222" i="9"/>
  <c r="K222" i="9" s="1"/>
  <c r="J266" i="9"/>
  <c r="K266" i="9" s="1"/>
  <c r="J277" i="9"/>
  <c r="K277" i="9" s="1"/>
  <c r="J127" i="9"/>
  <c r="K127" i="9" s="1"/>
  <c r="J264" i="9"/>
  <c r="K264" i="9" s="1"/>
  <c r="J120" i="9"/>
  <c r="K120" i="9" s="1"/>
  <c r="J136" i="9"/>
  <c r="K136" i="9" s="1"/>
  <c r="J244" i="9"/>
  <c r="K244" i="9" s="1"/>
  <c r="J14" i="9"/>
  <c r="K14" i="9" s="1"/>
  <c r="J19" i="9"/>
  <c r="K19" i="9" s="1"/>
  <c r="J23" i="9"/>
  <c r="K23" i="9" s="1"/>
  <c r="J27" i="9"/>
  <c r="K27" i="9" s="1"/>
  <c r="J31" i="9"/>
  <c r="K31" i="9" s="1"/>
  <c r="J35" i="9"/>
  <c r="K35" i="9" s="1"/>
  <c r="J39" i="9"/>
  <c r="K39" i="9" s="1"/>
  <c r="J43" i="9"/>
  <c r="K43" i="9" s="1"/>
  <c r="J47" i="9"/>
  <c r="K47" i="9" s="1"/>
  <c r="J51" i="9"/>
  <c r="K51" i="9" s="1"/>
  <c r="J55" i="9"/>
  <c r="K55" i="9" s="1"/>
  <c r="J59" i="9"/>
  <c r="K59" i="9" s="1"/>
  <c r="J63" i="9"/>
  <c r="K63" i="9" s="1"/>
  <c r="J67" i="9"/>
  <c r="K67" i="9" s="1"/>
  <c r="J71" i="9"/>
  <c r="K71" i="9" s="1"/>
  <c r="J75" i="9"/>
  <c r="K75" i="9" s="1"/>
  <c r="J79" i="9"/>
  <c r="K79" i="9" s="1"/>
  <c r="J83" i="9"/>
  <c r="K83" i="9" s="1"/>
  <c r="J87" i="9"/>
  <c r="K87" i="9" s="1"/>
  <c r="J91" i="9"/>
  <c r="K91" i="9" s="1"/>
  <c r="J95" i="9"/>
  <c r="K95" i="9" s="1"/>
  <c r="J99" i="9"/>
  <c r="K99" i="9" s="1"/>
  <c r="J103" i="9"/>
  <c r="K103" i="9" s="1"/>
  <c r="J107" i="9"/>
  <c r="K107" i="9" s="1"/>
  <c r="J114" i="9"/>
  <c r="K114" i="9" s="1"/>
  <c r="J130" i="9"/>
  <c r="K130" i="9" s="1"/>
  <c r="J220" i="9"/>
  <c r="K220" i="9" s="1"/>
  <c r="J115" i="9"/>
  <c r="K115" i="9" s="1"/>
  <c r="J10" i="9"/>
  <c r="K10" i="9" s="1"/>
  <c r="J113" i="9"/>
  <c r="K113" i="9" s="1"/>
  <c r="J129" i="9"/>
  <c r="K129" i="9" s="1"/>
  <c r="J145" i="9"/>
  <c r="K145" i="9" s="1"/>
  <c r="J221" i="9"/>
  <c r="K221" i="9" s="1"/>
  <c r="J237" i="9"/>
  <c r="K237" i="9" s="1"/>
  <c r="J253" i="9"/>
  <c r="K253" i="9" s="1"/>
  <c r="J147" i="9"/>
  <c r="K147" i="9" s="1"/>
  <c r="J151" i="9"/>
  <c r="K151" i="9" s="1"/>
  <c r="J155" i="9"/>
  <c r="K155" i="9" s="1"/>
  <c r="J159" i="9"/>
  <c r="K159" i="9" s="1"/>
  <c r="J163" i="9"/>
  <c r="K163" i="9" s="1"/>
  <c r="J167" i="9"/>
  <c r="K167" i="9" s="1"/>
  <c r="J171" i="9"/>
  <c r="K171" i="9" s="1"/>
  <c r="J175" i="9"/>
  <c r="K175" i="9" s="1"/>
  <c r="J179" i="9"/>
  <c r="K179" i="9" s="1"/>
  <c r="J184" i="9"/>
  <c r="K184" i="9" s="1"/>
  <c r="J189" i="9"/>
  <c r="K189" i="9" s="1"/>
  <c r="J194" i="9"/>
  <c r="K194" i="9" s="1"/>
  <c r="J202" i="9"/>
  <c r="K202" i="9" s="1"/>
  <c r="J208" i="9"/>
  <c r="K208" i="9" s="1"/>
  <c r="J216" i="9"/>
  <c r="K216" i="9" s="1"/>
  <c r="J251" i="9"/>
  <c r="K251" i="9" s="1"/>
  <c r="J246" i="9"/>
  <c r="K246" i="9" s="1"/>
  <c r="J270" i="9"/>
  <c r="K270" i="9" s="1"/>
  <c r="J285" i="9"/>
  <c r="K285" i="9" s="1"/>
  <c r="J302" i="9"/>
  <c r="K302" i="9" s="1"/>
  <c r="J131" i="9"/>
  <c r="K131" i="9" s="1"/>
  <c r="J18" i="9"/>
  <c r="K18" i="9" s="1"/>
  <c r="J124" i="9"/>
  <c r="K124" i="9" s="1"/>
  <c r="J140" i="9"/>
  <c r="K140" i="9" s="1"/>
  <c r="J260" i="9"/>
  <c r="K260" i="9" s="1"/>
  <c r="J15" i="9"/>
  <c r="K15" i="9" s="1"/>
  <c r="J20" i="9"/>
  <c r="K20" i="9" s="1"/>
  <c r="J24" i="9"/>
  <c r="K24" i="9" s="1"/>
  <c r="J28" i="9"/>
  <c r="K28" i="9" s="1"/>
  <c r="J32" i="9"/>
  <c r="K32" i="9" s="1"/>
  <c r="J36" i="9"/>
  <c r="K36" i="9" s="1"/>
  <c r="J40" i="9"/>
  <c r="K40" i="9" s="1"/>
  <c r="J44" i="9"/>
  <c r="K44" i="9" s="1"/>
  <c r="J48" i="9"/>
  <c r="K48" i="9" s="1"/>
  <c r="J52" i="9"/>
  <c r="K52" i="9" s="1"/>
  <c r="J56" i="9"/>
  <c r="K56" i="9" s="1"/>
  <c r="J60" i="9"/>
  <c r="K60" i="9" s="1"/>
  <c r="J64" i="9"/>
  <c r="K64" i="9" s="1"/>
  <c r="J68" i="9"/>
  <c r="K68" i="9" s="1"/>
  <c r="J72" i="9"/>
  <c r="K72" i="9" s="1"/>
  <c r="J76" i="9"/>
  <c r="K76" i="9" s="1"/>
  <c r="J80" i="9"/>
  <c r="K80" i="9" s="1"/>
  <c r="J84" i="9"/>
  <c r="K84" i="9" s="1"/>
  <c r="J88" i="9"/>
  <c r="K88" i="9" s="1"/>
  <c r="J92" i="9"/>
  <c r="K92" i="9" s="1"/>
  <c r="J96" i="9"/>
  <c r="K96" i="9" s="1"/>
  <c r="J100" i="9"/>
  <c r="K100" i="9" s="1"/>
  <c r="J104" i="9"/>
  <c r="K104" i="9" s="1"/>
  <c r="J108" i="9"/>
  <c r="K108" i="9" s="1"/>
  <c r="J118" i="9"/>
  <c r="K118" i="9" s="1"/>
  <c r="J134" i="9"/>
  <c r="K134" i="9" s="1"/>
  <c r="J236" i="9"/>
  <c r="K236" i="9" s="1"/>
  <c r="J119" i="9"/>
  <c r="K119" i="9" s="1"/>
  <c r="J11" i="9"/>
  <c r="K11" i="9" s="1"/>
  <c r="J117" i="9"/>
  <c r="K117" i="9" s="1"/>
  <c r="J133" i="9"/>
  <c r="K133" i="9" s="1"/>
  <c r="J224" i="9"/>
  <c r="K224" i="9" s="1"/>
  <c r="J225" i="9"/>
  <c r="K225" i="9" s="1"/>
  <c r="J241" i="9"/>
  <c r="K241" i="9" s="1"/>
  <c r="J257" i="9"/>
  <c r="K257" i="9" s="1"/>
  <c r="J148" i="9"/>
  <c r="K148" i="9" s="1"/>
  <c r="J152" i="9"/>
  <c r="K152" i="9" s="1"/>
  <c r="J156" i="9"/>
  <c r="K156" i="9" s="1"/>
  <c r="J160" i="9"/>
  <c r="K160" i="9" s="1"/>
  <c r="J164" i="9"/>
  <c r="K164" i="9" s="1"/>
  <c r="J168" i="9"/>
  <c r="K168" i="9" s="1"/>
  <c r="J172" i="9"/>
  <c r="K172" i="9" s="1"/>
  <c r="J176" i="9"/>
  <c r="K176" i="9" s="1"/>
  <c r="J180" i="9"/>
  <c r="K180" i="9" s="1"/>
  <c r="J185" i="9"/>
  <c r="K185" i="9" s="1"/>
  <c r="J190" i="9"/>
  <c r="K190" i="9" s="1"/>
  <c r="J196" i="9"/>
  <c r="K196" i="9" s="1"/>
  <c r="J203" i="9"/>
  <c r="K203" i="9" s="1"/>
  <c r="J210" i="9"/>
  <c r="K210" i="9" s="1"/>
  <c r="J223" i="9"/>
  <c r="K223" i="9" s="1"/>
  <c r="J255" i="9"/>
  <c r="K255" i="9" s="1"/>
  <c r="J250" i="9"/>
  <c r="K250" i="9" s="1"/>
  <c r="J276" i="9"/>
  <c r="K276" i="9" s="1"/>
  <c r="J303" i="9"/>
  <c r="K303" i="9" s="1"/>
  <c r="J183" i="9"/>
  <c r="K183" i="9" s="1"/>
  <c r="J187" i="9"/>
  <c r="K187" i="9" s="1"/>
  <c r="J191" i="9"/>
  <c r="K191" i="9" s="1"/>
  <c r="J195" i="9"/>
  <c r="K195" i="9" s="1"/>
  <c r="J200" i="9"/>
  <c r="K200" i="9" s="1"/>
  <c r="J206" i="9"/>
  <c r="K206" i="9" s="1"/>
  <c r="J211" i="9"/>
  <c r="K211" i="9" s="1"/>
  <c r="J217" i="9"/>
  <c r="K217" i="9" s="1"/>
  <c r="J243" i="9"/>
  <c r="K243" i="9" s="1"/>
  <c r="J226" i="9"/>
  <c r="K226" i="9" s="1"/>
  <c r="J262" i="9"/>
  <c r="K262" i="9" s="1"/>
  <c r="J274" i="9"/>
  <c r="K274" i="9" s="1"/>
  <c r="J282" i="9"/>
  <c r="K282" i="9" s="1"/>
  <c r="J293" i="9"/>
  <c r="K293" i="9" s="1"/>
  <c r="J197" i="9"/>
  <c r="K197" i="9" s="1"/>
  <c r="J201" i="9"/>
  <c r="K201" i="9" s="1"/>
  <c r="J205" i="9"/>
  <c r="K205" i="9" s="1"/>
  <c r="J209" i="9"/>
  <c r="K209" i="9" s="1"/>
  <c r="J213" i="9"/>
  <c r="K213" i="9" s="1"/>
  <c r="J219" i="9"/>
  <c r="K219" i="9" s="1"/>
  <c r="J239" i="9"/>
  <c r="K239" i="9" s="1"/>
  <c r="J259" i="9"/>
  <c r="K259" i="9" s="1"/>
  <c r="J238" i="9"/>
  <c r="K238" i="9" s="1"/>
  <c r="J265" i="9"/>
  <c r="K265" i="9" s="1"/>
  <c r="J272" i="9"/>
  <c r="K272" i="9" s="1"/>
  <c r="J280" i="9"/>
  <c r="K280" i="9" s="1"/>
  <c r="J286" i="9"/>
  <c r="K286" i="9" s="1"/>
  <c r="J297" i="9"/>
  <c r="K297" i="9" s="1"/>
  <c r="J214" i="9"/>
  <c r="K214" i="9" s="1"/>
  <c r="J218" i="9"/>
  <c r="K218" i="9" s="1"/>
  <c r="J231" i="9"/>
  <c r="K231" i="9" s="1"/>
  <c r="J247" i="9"/>
  <c r="K247" i="9" s="1"/>
  <c r="J263" i="9"/>
  <c r="K263" i="9" s="1"/>
  <c r="J234" i="9"/>
  <c r="K234" i="9" s="1"/>
  <c r="J254" i="9"/>
  <c r="K254" i="9" s="1"/>
  <c r="J268" i="9"/>
  <c r="K268" i="9" s="1"/>
  <c r="J273" i="9"/>
  <c r="K273" i="9" s="1"/>
  <c r="J278" i="9"/>
  <c r="K278" i="9" s="1"/>
  <c r="J284" i="9"/>
  <c r="K284" i="9" s="1"/>
  <c r="J289" i="9"/>
  <c r="K289" i="9" s="1"/>
  <c r="J301" i="9"/>
  <c r="K301" i="9" s="1"/>
  <c r="J242" i="9"/>
  <c r="K242" i="9" s="1"/>
  <c r="J258" i="9"/>
  <c r="K258" i="9" s="1"/>
  <c r="J267" i="9"/>
  <c r="K267" i="9" s="1"/>
  <c r="J271" i="9"/>
  <c r="K271" i="9" s="1"/>
  <c r="J275" i="9"/>
  <c r="K275" i="9" s="1"/>
  <c r="J279" i="9"/>
  <c r="K279" i="9" s="1"/>
  <c r="J283" i="9"/>
  <c r="K283" i="9" s="1"/>
  <c r="J287" i="9"/>
  <c r="K287" i="9" s="1"/>
  <c r="J291" i="9"/>
  <c r="K291" i="9" s="1"/>
  <c r="J295" i="9"/>
  <c r="K295" i="9" s="1"/>
  <c r="J299" i="9"/>
  <c r="K299" i="9" s="1"/>
  <c r="J292" i="9"/>
  <c r="K292" i="9" s="1"/>
  <c r="J296" i="9"/>
  <c r="K296" i="9" s="1"/>
  <c r="J300" i="9"/>
  <c r="K300" i="9" s="1"/>
  <c r="J294" i="9"/>
  <c r="K294" i="9" s="1"/>
  <c r="J298" i="9"/>
  <c r="K298" i="9" s="1"/>
  <c r="K21" i="8"/>
  <c r="K199" i="8"/>
  <c r="K155" i="8"/>
  <c r="K190" i="8"/>
  <c r="K87" i="8"/>
  <c r="K119" i="8"/>
  <c r="K59" i="8"/>
  <c r="K280" i="8"/>
  <c r="K31" i="8"/>
  <c r="K219" i="8"/>
  <c r="K72" i="8"/>
  <c r="K212" i="8"/>
  <c r="K265" i="8"/>
  <c r="K100" i="8"/>
  <c r="K275" i="8"/>
  <c r="K43" i="8"/>
  <c r="K27" i="8"/>
  <c r="K30" i="8"/>
  <c r="K46" i="8"/>
  <c r="K182" i="8"/>
  <c r="K151" i="8"/>
  <c r="K171" i="8"/>
  <c r="K215" i="8"/>
  <c r="K57" i="8"/>
  <c r="K71" i="8"/>
  <c r="K84" i="8"/>
  <c r="K105" i="8"/>
  <c r="K116" i="8"/>
  <c r="K138" i="8"/>
  <c r="K181" i="8"/>
  <c r="K56" i="8"/>
  <c r="K184" i="8"/>
  <c r="K244" i="8"/>
  <c r="K25" i="8"/>
  <c r="K41" i="8"/>
  <c r="K20" i="8"/>
  <c r="K36" i="8"/>
  <c r="K142" i="8"/>
  <c r="K206" i="8"/>
  <c r="K22" i="8"/>
  <c r="K38" i="8"/>
  <c r="K183" i="8"/>
  <c r="K203" i="8"/>
  <c r="K235" i="8"/>
  <c r="K67" i="8"/>
  <c r="K73" i="8"/>
  <c r="K88" i="8"/>
  <c r="K103" i="8"/>
  <c r="K111" i="8"/>
  <c r="K120" i="8"/>
  <c r="K132" i="8"/>
  <c r="K153" i="8"/>
  <c r="K197" i="8"/>
  <c r="K231" i="8"/>
  <c r="K263" i="8"/>
  <c r="K39" i="8"/>
  <c r="K210" i="8"/>
  <c r="K24" i="8"/>
  <c r="K40" i="8"/>
  <c r="K23" i="8"/>
  <c r="K146" i="8"/>
  <c r="K26" i="8"/>
  <c r="K166" i="8"/>
  <c r="K202" i="8"/>
  <c r="K167" i="8"/>
  <c r="K187" i="8"/>
  <c r="K68" i="8"/>
  <c r="K89" i="8"/>
  <c r="K104" i="8"/>
  <c r="K134" i="8"/>
  <c r="K168" i="8"/>
  <c r="K53" i="8"/>
  <c r="K75" i="8"/>
  <c r="K85" i="8"/>
  <c r="K91" i="8"/>
  <c r="K121" i="8"/>
  <c r="K139" i="8"/>
  <c r="K169" i="8"/>
  <c r="K269" i="8"/>
  <c r="K281" i="8"/>
  <c r="K260" i="8"/>
  <c r="K295" i="8"/>
  <c r="K70" i="8"/>
  <c r="K74" i="8"/>
  <c r="K82" i="8"/>
  <c r="K86" i="8"/>
  <c r="K90" i="8"/>
  <c r="K107" i="8"/>
  <c r="K123" i="8"/>
  <c r="K135" i="8"/>
  <c r="K164" i="8"/>
  <c r="K200" i="8"/>
  <c r="K276" i="8"/>
  <c r="K299" i="8"/>
  <c r="K114" i="8"/>
  <c r="K122" i="8"/>
  <c r="K126" i="8"/>
  <c r="K136" i="8"/>
  <c r="K185" i="8"/>
  <c r="K148" i="8"/>
  <c r="K180" i="8"/>
  <c r="K226" i="8"/>
  <c r="K249" i="8"/>
  <c r="K264" i="8"/>
  <c r="K271" i="8"/>
  <c r="K279" i="8"/>
  <c r="K296" i="8"/>
  <c r="K297" i="8"/>
  <c r="K133" i="8"/>
  <c r="K137" i="8"/>
  <c r="K52" i="8"/>
  <c r="K11" i="8"/>
  <c r="K152" i="8"/>
  <c r="K196" i="8"/>
  <c r="K216" i="8"/>
  <c r="K228" i="8"/>
  <c r="K233" i="8"/>
  <c r="K251" i="8"/>
  <c r="K267" i="8"/>
  <c r="K283" i="8"/>
  <c r="K287" i="8"/>
  <c r="K292" i="8"/>
  <c r="K201" i="8"/>
  <c r="K217" i="8"/>
  <c r="K55" i="8"/>
  <c r="K247" i="8"/>
  <c r="K232" i="8"/>
  <c r="K248" i="8"/>
  <c r="K266" i="8"/>
  <c r="K270" i="8"/>
  <c r="K303" i="8"/>
  <c r="F15" i="1"/>
  <c r="G15" i="1" s="1"/>
  <c r="F33" i="1"/>
  <c r="G33" i="1" s="1"/>
  <c r="F86" i="1"/>
  <c r="G86" i="1" s="1"/>
  <c r="F107" i="1"/>
  <c r="G107" i="1" s="1"/>
  <c r="F122" i="1"/>
  <c r="G122" i="1" s="1"/>
  <c r="F135" i="1"/>
  <c r="G135" i="1" s="1"/>
  <c r="F146" i="1"/>
  <c r="G146" i="1" s="1"/>
  <c r="F157" i="1"/>
  <c r="G157" i="1" s="1"/>
  <c r="F167" i="1"/>
  <c r="G167" i="1" s="1"/>
  <c r="F178" i="1"/>
  <c r="G178" i="1" s="1"/>
  <c r="F189" i="1"/>
  <c r="G189" i="1" s="1"/>
  <c r="F199" i="1"/>
  <c r="G199" i="1" s="1"/>
  <c r="F210" i="1"/>
  <c r="G210" i="1" s="1"/>
  <c r="F221" i="1"/>
  <c r="G221" i="1" s="1"/>
  <c r="F231" i="1"/>
  <c r="G231" i="1" s="1"/>
  <c r="F242" i="1"/>
  <c r="G242" i="1" s="1"/>
  <c r="F253" i="1"/>
  <c r="G253" i="1" s="1"/>
  <c r="F263" i="1"/>
  <c r="G263" i="1" s="1"/>
  <c r="F274" i="1"/>
  <c r="G274" i="1" s="1"/>
  <c r="F285" i="1"/>
  <c r="G285" i="1" s="1"/>
  <c r="F295" i="1"/>
  <c r="G295" i="1" s="1"/>
  <c r="F174" i="1"/>
  <c r="G174" i="1" s="1"/>
  <c r="F190" i="1"/>
  <c r="G190" i="1" s="1"/>
  <c r="F206" i="1"/>
  <c r="G206" i="1" s="1"/>
  <c r="F217" i="1"/>
  <c r="G217" i="1" s="1"/>
  <c r="F233" i="1"/>
  <c r="G233" i="1" s="1"/>
  <c r="F249" i="1"/>
  <c r="G249" i="1" s="1"/>
  <c r="F259" i="1"/>
  <c r="G259" i="1" s="1"/>
  <c r="F270" i="1"/>
  <c r="G270" i="1" s="1"/>
  <c r="F286" i="1"/>
  <c r="G286" i="1" s="1"/>
  <c r="F302" i="1"/>
  <c r="G302" i="1" s="1"/>
  <c r="F22" i="1"/>
  <c r="G22" i="1" s="1"/>
  <c r="F38" i="1"/>
  <c r="G38" i="1" s="1"/>
  <c r="F49" i="1"/>
  <c r="G49" i="1" s="1"/>
  <c r="F58" i="1"/>
  <c r="G58" i="1" s="1"/>
  <c r="F67" i="1"/>
  <c r="G67" i="1" s="1"/>
  <c r="F74" i="1"/>
  <c r="G74" i="1" s="1"/>
  <c r="F81" i="1"/>
  <c r="G81" i="1" s="1"/>
  <c r="F89" i="1"/>
  <c r="G89" i="1" s="1"/>
  <c r="F95" i="1"/>
  <c r="G95" i="1" s="1"/>
  <c r="F102" i="1"/>
  <c r="G102" i="1" s="1"/>
  <c r="F110" i="1"/>
  <c r="G110" i="1" s="1"/>
  <c r="F117" i="1"/>
  <c r="G117" i="1" s="1"/>
  <c r="F123" i="1"/>
  <c r="G123" i="1" s="1"/>
  <c r="F131" i="1"/>
  <c r="G131" i="1" s="1"/>
  <c r="F137" i="1"/>
  <c r="G137" i="1" s="1"/>
  <c r="F142" i="1"/>
  <c r="G142" i="1" s="1"/>
  <c r="F147" i="1"/>
  <c r="G147" i="1" s="1"/>
  <c r="F153" i="1"/>
  <c r="G153" i="1" s="1"/>
  <c r="F158" i="1"/>
  <c r="G158" i="1" s="1"/>
  <c r="F163" i="1"/>
  <c r="G163" i="1" s="1"/>
  <c r="F169" i="1"/>
  <c r="G169" i="1" s="1"/>
  <c r="F185" i="1"/>
  <c r="G185" i="1" s="1"/>
  <c r="F201" i="1"/>
  <c r="G201" i="1" s="1"/>
  <c r="F222" i="1"/>
  <c r="G222" i="1" s="1"/>
  <c r="F238" i="1"/>
  <c r="G238" i="1" s="1"/>
  <c r="F265" i="1"/>
  <c r="G265" i="1" s="1"/>
  <c r="F281" i="1"/>
  <c r="G281" i="1" s="1"/>
  <c r="F297" i="1"/>
  <c r="G297" i="1" s="1"/>
  <c r="F17" i="1"/>
  <c r="G17" i="1" s="1"/>
  <c r="F31" i="1"/>
  <c r="G31" i="1" s="1"/>
  <c r="F43" i="1"/>
  <c r="G43" i="1" s="1"/>
  <c r="F54" i="1"/>
  <c r="G54" i="1" s="1"/>
  <c r="F63" i="1"/>
  <c r="G63" i="1" s="1"/>
  <c r="F70" i="1"/>
  <c r="G70" i="1" s="1"/>
  <c r="F78" i="1"/>
  <c r="G78" i="1" s="1"/>
  <c r="F85" i="1"/>
  <c r="G85" i="1" s="1"/>
  <c r="F91" i="1"/>
  <c r="G91" i="1" s="1"/>
  <c r="F99" i="1"/>
  <c r="G99" i="1" s="1"/>
  <c r="F106" i="1"/>
  <c r="G106" i="1" s="1"/>
  <c r="F113" i="1"/>
  <c r="G113" i="1" s="1"/>
  <c r="F121" i="1"/>
  <c r="G121" i="1" s="1"/>
  <c r="F127" i="1"/>
  <c r="G127" i="1" s="1"/>
  <c r="F134" i="1"/>
  <c r="G134" i="1" s="1"/>
  <c r="F139" i="1"/>
  <c r="G139" i="1" s="1"/>
  <c r="F145" i="1"/>
  <c r="G145" i="1" s="1"/>
  <c r="F150" i="1"/>
  <c r="G150" i="1" s="1"/>
  <c r="F155" i="1"/>
  <c r="G155" i="1" s="1"/>
  <c r="F161" i="1"/>
  <c r="G161" i="1" s="1"/>
  <c r="F166" i="1"/>
  <c r="G166" i="1" s="1"/>
  <c r="F171" i="1"/>
  <c r="G171" i="1" s="1"/>
  <c r="F177" i="1"/>
  <c r="G177" i="1" s="1"/>
  <c r="F182" i="1"/>
  <c r="G182" i="1" s="1"/>
  <c r="F187" i="1"/>
  <c r="G187" i="1" s="1"/>
  <c r="F193" i="1"/>
  <c r="G193" i="1" s="1"/>
  <c r="F198" i="1"/>
  <c r="G198" i="1" s="1"/>
  <c r="F203" i="1"/>
  <c r="G203" i="1" s="1"/>
  <c r="F209" i="1"/>
  <c r="G209" i="1" s="1"/>
  <c r="F214" i="1"/>
  <c r="G214" i="1" s="1"/>
  <c r="F219" i="1"/>
  <c r="G219" i="1" s="1"/>
  <c r="F225" i="1"/>
  <c r="G225" i="1" s="1"/>
  <c r="F230" i="1"/>
  <c r="G230" i="1" s="1"/>
  <c r="F235" i="1"/>
  <c r="G235" i="1" s="1"/>
  <c r="F241" i="1"/>
  <c r="G241" i="1" s="1"/>
  <c r="F246" i="1"/>
  <c r="G246" i="1" s="1"/>
  <c r="F251" i="1"/>
  <c r="G251" i="1" s="1"/>
  <c r="F257" i="1"/>
  <c r="G257" i="1" s="1"/>
  <c r="F262" i="1"/>
  <c r="G262" i="1" s="1"/>
  <c r="F267" i="1"/>
  <c r="G267" i="1" s="1"/>
  <c r="F273" i="1"/>
  <c r="G273" i="1" s="1"/>
  <c r="F278" i="1"/>
  <c r="G278" i="1" s="1"/>
  <c r="F283" i="1"/>
  <c r="G283" i="1" s="1"/>
  <c r="F289" i="1"/>
  <c r="G289" i="1" s="1"/>
  <c r="F294" i="1"/>
  <c r="G294" i="1" s="1"/>
  <c r="F299" i="1"/>
  <c r="G299" i="1" s="1"/>
  <c r="F11" i="1"/>
  <c r="G11" i="1" s="1"/>
  <c r="F21" i="1"/>
  <c r="G21" i="1" s="1"/>
  <c r="F47" i="1"/>
  <c r="G47" i="1" s="1"/>
  <c r="F55" i="1"/>
  <c r="G55" i="1" s="1"/>
  <c r="F65" i="1"/>
  <c r="G65" i="1" s="1"/>
  <c r="F73" i="1"/>
  <c r="G73" i="1" s="1"/>
  <c r="F79" i="1"/>
  <c r="G79" i="1" s="1"/>
  <c r="F94" i="1"/>
  <c r="G94" i="1" s="1"/>
  <c r="F101" i="1"/>
  <c r="G101" i="1" s="1"/>
  <c r="F115" i="1"/>
  <c r="G115" i="1" s="1"/>
  <c r="F129" i="1"/>
  <c r="G129" i="1" s="1"/>
  <c r="F141" i="1"/>
  <c r="G141" i="1" s="1"/>
  <c r="F151" i="1"/>
  <c r="G151" i="1" s="1"/>
  <c r="F162" i="1"/>
  <c r="G162" i="1" s="1"/>
  <c r="F173" i="1"/>
  <c r="G173" i="1" s="1"/>
  <c r="F183" i="1"/>
  <c r="G183" i="1" s="1"/>
  <c r="F194" i="1"/>
  <c r="G194" i="1" s="1"/>
  <c r="F205" i="1"/>
  <c r="G205" i="1" s="1"/>
  <c r="F215" i="1"/>
  <c r="G215" i="1" s="1"/>
  <c r="F226" i="1"/>
  <c r="G226" i="1" s="1"/>
  <c r="F237" i="1"/>
  <c r="G237" i="1" s="1"/>
  <c r="F247" i="1"/>
  <c r="G247" i="1" s="1"/>
  <c r="F258" i="1"/>
  <c r="G258" i="1" s="1"/>
  <c r="F269" i="1"/>
  <c r="G269" i="1" s="1"/>
  <c r="F279" i="1"/>
  <c r="G279" i="1" s="1"/>
  <c r="F290" i="1"/>
  <c r="G290" i="1" s="1"/>
  <c r="F301" i="1"/>
  <c r="G301" i="1" s="1"/>
  <c r="F179" i="1"/>
  <c r="G179" i="1" s="1"/>
  <c r="F195" i="1"/>
  <c r="G195" i="1" s="1"/>
  <c r="F211" i="1"/>
  <c r="G211" i="1" s="1"/>
  <c r="F227" i="1"/>
  <c r="G227" i="1" s="1"/>
  <c r="F243" i="1"/>
  <c r="G243" i="1" s="1"/>
  <c r="F254" i="1"/>
  <c r="G254" i="1" s="1"/>
  <c r="F275" i="1"/>
  <c r="G275" i="1" s="1"/>
  <c r="F291" i="1"/>
  <c r="G291" i="1" s="1"/>
  <c r="F27" i="1"/>
  <c r="G27" i="1" s="1"/>
  <c r="F69" i="1"/>
  <c r="G69" i="1" s="1"/>
  <c r="F97" i="1"/>
  <c r="G97" i="1" s="1"/>
  <c r="F126" i="1"/>
  <c r="G126" i="1" s="1"/>
  <c r="F149" i="1"/>
  <c r="G149" i="1" s="1"/>
  <c r="F170" i="1"/>
  <c r="G170" i="1" s="1"/>
  <c r="F191" i="1"/>
  <c r="G191" i="1" s="1"/>
  <c r="F213" i="1"/>
  <c r="G213" i="1" s="1"/>
  <c r="F234" i="1"/>
  <c r="G234" i="1" s="1"/>
  <c r="F255" i="1"/>
  <c r="G255" i="1" s="1"/>
  <c r="F277" i="1"/>
  <c r="G277" i="1" s="1"/>
  <c r="F298" i="1"/>
  <c r="G298" i="1" s="1"/>
  <c r="F61" i="1"/>
  <c r="G61" i="1" s="1"/>
  <c r="F118" i="1"/>
  <c r="G118" i="1" s="1"/>
  <c r="F165" i="1"/>
  <c r="G165" i="1" s="1"/>
  <c r="F207" i="1"/>
  <c r="G207" i="1" s="1"/>
  <c r="F250" i="1"/>
  <c r="G250" i="1" s="1"/>
  <c r="F293" i="1"/>
  <c r="G293" i="1" s="1"/>
  <c r="F42" i="1"/>
  <c r="G42" i="1" s="1"/>
  <c r="F75" i="1"/>
  <c r="G75" i="1" s="1"/>
  <c r="F105" i="1"/>
  <c r="G105" i="1" s="1"/>
  <c r="F133" i="1"/>
  <c r="G133" i="1" s="1"/>
  <c r="F154" i="1"/>
  <c r="G154" i="1" s="1"/>
  <c r="F175" i="1"/>
  <c r="G175" i="1" s="1"/>
  <c r="F197" i="1"/>
  <c r="G197" i="1" s="1"/>
  <c r="F218" i="1"/>
  <c r="G218" i="1" s="1"/>
  <c r="F239" i="1"/>
  <c r="G239" i="1" s="1"/>
  <c r="F261" i="1"/>
  <c r="G261" i="1" s="1"/>
  <c r="F282" i="1"/>
  <c r="G282" i="1" s="1"/>
  <c r="F303" i="1"/>
  <c r="G303" i="1" s="1"/>
  <c r="F50" i="1"/>
  <c r="G50" i="1" s="1"/>
  <c r="F83" i="1"/>
  <c r="G83" i="1" s="1"/>
  <c r="F111" i="1"/>
  <c r="G111" i="1" s="1"/>
  <c r="F138" i="1"/>
  <c r="G138" i="1" s="1"/>
  <c r="F159" i="1"/>
  <c r="G159" i="1" s="1"/>
  <c r="F181" i="1"/>
  <c r="G181" i="1" s="1"/>
  <c r="F202" i="1"/>
  <c r="G202" i="1" s="1"/>
  <c r="F223" i="1"/>
  <c r="G223" i="1" s="1"/>
  <c r="F245" i="1"/>
  <c r="G245" i="1" s="1"/>
  <c r="F266" i="1"/>
  <c r="G266" i="1" s="1"/>
  <c r="F287" i="1"/>
  <c r="G287" i="1" s="1"/>
  <c r="F90" i="1"/>
  <c r="G90" i="1" s="1"/>
  <c r="F143" i="1"/>
  <c r="G143" i="1" s="1"/>
  <c r="F186" i="1"/>
  <c r="G186" i="1" s="1"/>
  <c r="F229" i="1"/>
  <c r="G229" i="1" s="1"/>
  <c r="F271" i="1"/>
  <c r="G271" i="1" s="1"/>
  <c r="F296" i="1"/>
  <c r="G296" i="1" s="1"/>
  <c r="F264" i="1"/>
  <c r="G264" i="1" s="1"/>
  <c r="F240" i="1"/>
  <c r="G240" i="1" s="1"/>
  <c r="F300" i="1"/>
  <c r="G300" i="1" s="1"/>
  <c r="F268" i="1"/>
  <c r="G268" i="1" s="1"/>
  <c r="F200" i="1"/>
  <c r="G200" i="1" s="1"/>
  <c r="F188" i="1"/>
  <c r="G188" i="1" s="1"/>
  <c r="F168" i="1"/>
  <c r="G168" i="1" s="1"/>
  <c r="F152" i="1"/>
  <c r="G152" i="1" s="1"/>
  <c r="F136" i="1"/>
  <c r="G136" i="1" s="1"/>
  <c r="F120" i="1"/>
  <c r="G120" i="1" s="1"/>
  <c r="F104" i="1"/>
  <c r="G104" i="1" s="1"/>
  <c r="F88" i="1"/>
  <c r="G88" i="1" s="1"/>
  <c r="F72" i="1"/>
  <c r="G72" i="1" s="1"/>
  <c r="F56" i="1"/>
  <c r="G56" i="1" s="1"/>
  <c r="F40" i="1"/>
  <c r="G40" i="1" s="1"/>
  <c r="F220" i="1"/>
  <c r="G220" i="1" s="1"/>
  <c r="F180" i="1"/>
  <c r="G180" i="1" s="1"/>
  <c r="F114" i="1"/>
  <c r="G114" i="1" s="1"/>
  <c r="F93" i="1"/>
  <c r="G93" i="1" s="1"/>
  <c r="F71" i="1"/>
  <c r="G71" i="1" s="1"/>
  <c r="F45" i="1"/>
  <c r="G45" i="1" s="1"/>
  <c r="F20" i="1"/>
  <c r="G20" i="1" s="1"/>
  <c r="F57" i="1"/>
  <c r="G57" i="1" s="1"/>
  <c r="F35" i="1"/>
  <c r="G35" i="1" s="1"/>
  <c r="F14" i="1"/>
  <c r="G14" i="1" s="1"/>
  <c r="F23" i="1"/>
  <c r="G23" i="1" s="1"/>
  <c r="F280" i="1"/>
  <c r="G280" i="1" s="1"/>
  <c r="F284" i="1"/>
  <c r="G284" i="1" s="1"/>
  <c r="F176" i="1"/>
  <c r="G176" i="1" s="1"/>
  <c r="F128" i="1"/>
  <c r="G128" i="1" s="1"/>
  <c r="F80" i="1"/>
  <c r="G80" i="1" s="1"/>
  <c r="F32" i="1"/>
  <c r="G32" i="1" s="1"/>
  <c r="F103" i="1"/>
  <c r="G103" i="1" s="1"/>
  <c r="F26" i="1"/>
  <c r="G26" i="1" s="1"/>
  <c r="F25" i="1"/>
  <c r="G25" i="1" s="1"/>
  <c r="F288" i="1"/>
  <c r="G288" i="1" s="1"/>
  <c r="F260" i="1"/>
  <c r="G260" i="1" s="1"/>
  <c r="F236" i="1"/>
  <c r="G236" i="1" s="1"/>
  <c r="F292" i="1"/>
  <c r="G292" i="1" s="1"/>
  <c r="F256" i="1"/>
  <c r="G256" i="1" s="1"/>
  <c r="F192" i="1"/>
  <c r="G192" i="1" s="1"/>
  <c r="F184" i="1"/>
  <c r="G184" i="1" s="1"/>
  <c r="F164" i="1"/>
  <c r="G164" i="1" s="1"/>
  <c r="F148" i="1"/>
  <c r="G148" i="1" s="1"/>
  <c r="F132" i="1"/>
  <c r="G132" i="1" s="1"/>
  <c r="F116" i="1"/>
  <c r="G116" i="1" s="1"/>
  <c r="F100" i="1"/>
  <c r="G100" i="1" s="1"/>
  <c r="F84" i="1"/>
  <c r="G84" i="1" s="1"/>
  <c r="F68" i="1"/>
  <c r="G68" i="1" s="1"/>
  <c r="F52" i="1"/>
  <c r="G52" i="1" s="1"/>
  <c r="F36" i="1"/>
  <c r="G36" i="1" s="1"/>
  <c r="F204" i="1"/>
  <c r="G204" i="1" s="1"/>
  <c r="F130" i="1"/>
  <c r="G130" i="1" s="1"/>
  <c r="F109" i="1"/>
  <c r="G109" i="1" s="1"/>
  <c r="F87" i="1"/>
  <c r="G87" i="1" s="1"/>
  <c r="F66" i="1"/>
  <c r="G66" i="1" s="1"/>
  <c r="F37" i="1"/>
  <c r="G37" i="1" s="1"/>
  <c r="F16" i="1"/>
  <c r="G16" i="1" s="1"/>
  <c r="F51" i="1"/>
  <c r="G51" i="1" s="1"/>
  <c r="F30" i="1"/>
  <c r="G30" i="1" s="1"/>
  <c r="F39" i="1"/>
  <c r="G39" i="1" s="1"/>
  <c r="F10" i="1"/>
  <c r="G10" i="1" s="1"/>
  <c r="F248" i="1"/>
  <c r="G248" i="1" s="1"/>
  <c r="F252" i="1"/>
  <c r="G252" i="1" s="1"/>
  <c r="F160" i="1"/>
  <c r="G160" i="1" s="1"/>
  <c r="F112" i="1"/>
  <c r="G112" i="1" s="1"/>
  <c r="F64" i="1"/>
  <c r="G64" i="1" s="1"/>
  <c r="F224" i="1"/>
  <c r="G224" i="1" s="1"/>
  <c r="F82" i="1"/>
  <c r="G82" i="1" s="1"/>
  <c r="F18" i="1"/>
  <c r="G18" i="1" s="1"/>
  <c r="F34" i="1"/>
  <c r="G34" i="1" s="1"/>
  <c r="F272" i="1"/>
  <c r="G272" i="1" s="1"/>
  <c r="F244" i="1"/>
  <c r="G244" i="1" s="1"/>
  <c r="F228" i="1"/>
  <c r="G228" i="1" s="1"/>
  <c r="F276" i="1"/>
  <c r="G276" i="1" s="1"/>
  <c r="F216" i="1"/>
  <c r="G216" i="1" s="1"/>
  <c r="F196" i="1"/>
  <c r="G196" i="1" s="1"/>
  <c r="F172" i="1"/>
  <c r="G172" i="1" s="1"/>
  <c r="F156" i="1"/>
  <c r="G156" i="1" s="1"/>
  <c r="F140" i="1"/>
  <c r="G140" i="1" s="1"/>
  <c r="F124" i="1"/>
  <c r="G124" i="1" s="1"/>
  <c r="F108" i="1"/>
  <c r="G108" i="1" s="1"/>
  <c r="F92" i="1"/>
  <c r="G92" i="1" s="1"/>
  <c r="F76" i="1"/>
  <c r="G76" i="1" s="1"/>
  <c r="F60" i="1"/>
  <c r="G60" i="1" s="1"/>
  <c r="F44" i="1"/>
  <c r="G44" i="1" s="1"/>
  <c r="F28" i="1"/>
  <c r="G28" i="1" s="1"/>
  <c r="F212" i="1"/>
  <c r="G212" i="1" s="1"/>
  <c r="F119" i="1"/>
  <c r="G119" i="1" s="1"/>
  <c r="F98" i="1"/>
  <c r="G98" i="1" s="1"/>
  <c r="F77" i="1"/>
  <c r="G77" i="1" s="1"/>
  <c r="F53" i="1"/>
  <c r="G53" i="1" s="1"/>
  <c r="F24" i="1"/>
  <c r="G24" i="1" s="1"/>
  <c r="F62" i="1"/>
  <c r="G62" i="1" s="1"/>
  <c r="F41" i="1"/>
  <c r="G41" i="1" s="1"/>
  <c r="F19" i="1"/>
  <c r="G19" i="1" s="1"/>
  <c r="F29" i="1"/>
  <c r="G29" i="1" s="1"/>
  <c r="F12" i="1"/>
  <c r="G12" i="1" s="1"/>
  <c r="F232" i="1"/>
  <c r="G232" i="1" s="1"/>
  <c r="F208" i="1"/>
  <c r="G208" i="1" s="1"/>
  <c r="F144" i="1"/>
  <c r="G144" i="1" s="1"/>
  <c r="F96" i="1"/>
  <c r="G96" i="1" s="1"/>
  <c r="F48" i="1"/>
  <c r="G48" i="1" s="1"/>
  <c r="F125" i="1"/>
  <c r="G125" i="1" s="1"/>
  <c r="F59" i="1"/>
  <c r="G59" i="1" s="1"/>
  <c r="F46" i="1"/>
  <c r="G46" i="1" s="1"/>
  <c r="F13" i="1"/>
  <c r="G13" i="1" s="1"/>
  <c r="BA8" i="7"/>
  <c r="H13" i="6" a="1"/>
  <c r="AI35" i="7"/>
  <c r="AJ35" i="7" s="1"/>
  <c r="AI37" i="7"/>
  <c r="M42" i="7"/>
  <c r="L42" i="7"/>
  <c r="L9" i="7"/>
  <c r="I9" i="7"/>
  <c r="BE2" i="7" a="1"/>
  <c r="BE9" i="7"/>
  <c r="H8" i="1" l="1"/>
  <c r="BE2" i="7"/>
  <c r="BI2" i="7"/>
  <c r="BM2" i="7"/>
  <c r="BQ2" i="7"/>
  <c r="BU2" i="7"/>
  <c r="BG3" i="7"/>
  <c r="BK3" i="7"/>
  <c r="BO3" i="7"/>
  <c r="BS3" i="7"/>
  <c r="BH4" i="7"/>
  <c r="BL4" i="7"/>
  <c r="BP4" i="7"/>
  <c r="BT4" i="7"/>
  <c r="BF5" i="7"/>
  <c r="B13" i="7" s="1"/>
  <c r="BJ5" i="7"/>
  <c r="BN5" i="7"/>
  <c r="BR5" i="7"/>
  <c r="BG6" i="7"/>
  <c r="BK6" i="7"/>
  <c r="BO6" i="7"/>
  <c r="BS6" i="7"/>
  <c r="BF2" i="7"/>
  <c r="BG2" i="7"/>
  <c r="BK2" i="7"/>
  <c r="BO2" i="7"/>
  <c r="BS2" i="7"/>
  <c r="BE3" i="7"/>
  <c r="BI3" i="7"/>
  <c r="BM3" i="7"/>
  <c r="BQ3" i="7"/>
  <c r="BU3" i="7"/>
  <c r="BF4" i="7"/>
  <c r="B7" i="7" s="1"/>
  <c r="BJ4" i="7"/>
  <c r="BN4" i="7"/>
  <c r="BR4" i="7"/>
  <c r="BH5" i="7"/>
  <c r="BL5" i="7"/>
  <c r="BP5" i="7"/>
  <c r="BT5" i="7"/>
  <c r="BE6" i="7"/>
  <c r="C12" i="7" s="1"/>
  <c r="BI6" i="7"/>
  <c r="BM6" i="7"/>
  <c r="BQ6" i="7"/>
  <c r="BU6" i="7"/>
  <c r="BH2" i="7"/>
  <c r="BP2" i="7"/>
  <c r="BF3" i="7"/>
  <c r="BN3" i="7"/>
  <c r="BE4" i="7"/>
  <c r="B5" i="7" s="1"/>
  <c r="BK4" i="7"/>
  <c r="BS4" i="7"/>
  <c r="BI5" i="7"/>
  <c r="BQ5" i="7"/>
  <c r="BJ6" i="7"/>
  <c r="BR6" i="7"/>
  <c r="BJ2" i="7"/>
  <c r="BR2" i="7"/>
  <c r="BH3" i="7"/>
  <c r="BP3" i="7"/>
  <c r="BM4" i="7"/>
  <c r="BU4" i="7"/>
  <c r="BK5" i="7"/>
  <c r="BS5" i="7"/>
  <c r="BL6" i="7"/>
  <c r="BT6" i="7"/>
  <c r="BN2" i="7"/>
  <c r="BL3" i="7"/>
  <c r="BI4" i="7"/>
  <c r="BG5" i="7"/>
  <c r="BN6" i="7"/>
  <c r="BT2" i="7"/>
  <c r="BR3" i="7"/>
  <c r="BO4" i="7"/>
  <c r="BM5" i="7"/>
  <c r="BP6" i="7"/>
  <c r="BL2" i="7"/>
  <c r="BG4" i="7"/>
  <c r="BU5" i="7"/>
  <c r="BQ4" i="7"/>
  <c r="BJ3" i="7"/>
  <c r="BE5" i="7"/>
  <c r="E12" i="7" s="1"/>
  <c r="BF6" i="7"/>
  <c r="C13" i="7" s="1"/>
  <c r="BT3" i="7"/>
  <c r="BO5" i="7"/>
  <c r="BH6" i="7"/>
  <c r="O21" i="7"/>
  <c r="M22" i="7"/>
  <c r="Q22" i="7"/>
  <c r="N23" i="7"/>
  <c r="R23" i="7"/>
  <c r="N24" i="7"/>
  <c r="R24" i="7"/>
  <c r="M25" i="7"/>
  <c r="Q25" i="7"/>
  <c r="O26" i="7"/>
  <c r="S26" i="7"/>
  <c r="P27" i="7"/>
  <c r="N20" i="7"/>
  <c r="M21" i="7"/>
  <c r="O22" i="7"/>
  <c r="P23" i="7"/>
  <c r="P24" i="7"/>
  <c r="O25" i="7"/>
  <c r="S25" i="7"/>
  <c r="M26" i="7"/>
  <c r="Q26" i="7"/>
  <c r="U26" i="7"/>
  <c r="N27" i="7"/>
  <c r="R27" i="7"/>
  <c r="V27" i="7"/>
  <c r="N28" i="7"/>
  <c r="R28" i="7"/>
  <c r="P22" i="7"/>
  <c r="M23" i="7"/>
  <c r="Q24" i="7"/>
  <c r="T25" i="7"/>
  <c r="N26" i="7"/>
  <c r="O27" i="7"/>
  <c r="U27" i="7"/>
  <c r="P28" i="7"/>
  <c r="U28" i="7"/>
  <c r="P29" i="7"/>
  <c r="T29" i="7"/>
  <c r="X29" i="7"/>
  <c r="N30" i="7"/>
  <c r="R30" i="7"/>
  <c r="V30" i="7"/>
  <c r="O31" i="7"/>
  <c r="S31" i="7"/>
  <c r="W31" i="7"/>
  <c r="O32" i="7"/>
  <c r="S32" i="7"/>
  <c r="W32" i="7"/>
  <c r="AA32" i="7"/>
  <c r="N33" i="7"/>
  <c r="R33" i="7"/>
  <c r="V33" i="7"/>
  <c r="Z33" i="7"/>
  <c r="P34" i="7"/>
  <c r="T34" i="7"/>
  <c r="M20" i="7"/>
  <c r="O23" i="7"/>
  <c r="S24" i="7"/>
  <c r="N25" i="7"/>
  <c r="P26" i="7"/>
  <c r="Q27" i="7"/>
  <c r="Q28" i="7"/>
  <c r="V28" i="7"/>
  <c r="M29" i="7"/>
  <c r="Q29" i="7"/>
  <c r="U29" i="7"/>
  <c r="O30" i="7"/>
  <c r="S30" i="7"/>
  <c r="W30" i="7"/>
  <c r="P31" i="7"/>
  <c r="T31" i="7"/>
  <c r="X31" i="7"/>
  <c r="P32" i="7"/>
  <c r="T32" i="7"/>
  <c r="X32" i="7"/>
  <c r="O33" i="7"/>
  <c r="S33" i="7"/>
  <c r="W33" i="7"/>
  <c r="AA33" i="7"/>
  <c r="M34" i="7"/>
  <c r="Q34" i="7"/>
  <c r="U34" i="7"/>
  <c r="Y34" i="7"/>
  <c r="AC34" i="7"/>
  <c r="O20" i="7"/>
  <c r="Q23" i="7"/>
  <c r="S28" i="7"/>
  <c r="R29" i="7"/>
  <c r="P30" i="7"/>
  <c r="X30" i="7"/>
  <c r="M31" i="7"/>
  <c r="U31" i="7"/>
  <c r="Q32" i="7"/>
  <c r="Y32" i="7"/>
  <c r="T33" i="7"/>
  <c r="AB33" i="7"/>
  <c r="N34" i="7"/>
  <c r="V34" i="7"/>
  <c r="AA34" i="7"/>
  <c r="N22" i="7"/>
  <c r="M27" i="7"/>
  <c r="T28" i="7"/>
  <c r="S29" i="7"/>
  <c r="Q30" i="7"/>
  <c r="Y30" i="7"/>
  <c r="N31" i="7"/>
  <c r="V31" i="7"/>
  <c r="R32" i="7"/>
  <c r="Z32" i="7"/>
  <c r="M33" i="7"/>
  <c r="U33" i="7"/>
  <c r="O34" i="7"/>
  <c r="W34" i="7"/>
  <c r="AB34" i="7"/>
  <c r="P25" i="7"/>
  <c r="S27" i="7"/>
  <c r="W28" i="7"/>
  <c r="V29" i="7"/>
  <c r="T30" i="7"/>
  <c r="Q31" i="7"/>
  <c r="M32" i="7"/>
  <c r="X33" i="7"/>
  <c r="R34" i="7"/>
  <c r="R25" i="7"/>
  <c r="T27" i="7"/>
  <c r="W29" i="7"/>
  <c r="U30" i="7"/>
  <c r="R31" i="7"/>
  <c r="N32" i="7"/>
  <c r="Y33" i="7"/>
  <c r="S34" i="7"/>
  <c r="N21" i="7"/>
  <c r="M24" i="7"/>
  <c r="R26" i="7"/>
  <c r="M28" i="7"/>
  <c r="N29" i="7"/>
  <c r="Y31" i="7"/>
  <c r="U32" i="7"/>
  <c r="P33" i="7"/>
  <c r="X34" i="7"/>
  <c r="P21" i="7"/>
  <c r="O29" i="7"/>
  <c r="V32" i="7"/>
  <c r="O24" i="7"/>
  <c r="M30" i="7"/>
  <c r="Q33" i="7"/>
  <c r="T26" i="7"/>
  <c r="O28" i="7"/>
  <c r="Z31" i="7"/>
  <c r="Z34" i="7"/>
  <c r="B8" i="7"/>
  <c r="I10" i="7"/>
  <c r="J10" i="7" s="1"/>
  <c r="I13" i="6"/>
  <c r="C6" i="6" s="1"/>
  <c r="H14" i="6"/>
  <c r="I15" i="6"/>
  <c r="J16" i="6"/>
  <c r="I14" i="6"/>
  <c r="J15" i="6"/>
  <c r="H17" i="6"/>
  <c r="H13" i="6"/>
  <c r="J13" i="6"/>
  <c r="H15" i="6"/>
  <c r="I16" i="6"/>
  <c r="J17" i="6"/>
  <c r="H16" i="6"/>
  <c r="I17" i="6"/>
  <c r="J14" i="6"/>
  <c r="C272" i="7"/>
  <c r="C288" i="7"/>
  <c r="C304" i="7"/>
  <c r="C289" i="7"/>
  <c r="C311" i="7"/>
  <c r="C291" i="7"/>
  <c r="C317" i="7"/>
  <c r="C285" i="7"/>
  <c r="C313" i="7"/>
  <c r="C328" i="7"/>
  <c r="C298" i="7"/>
  <c r="C297" i="7"/>
  <c r="C334" i="7"/>
  <c r="C322" i="7"/>
  <c r="C274" i="7"/>
  <c r="C329" i="7"/>
  <c r="C300" i="7"/>
  <c r="C286" i="7"/>
  <c r="C305" i="7"/>
  <c r="C314" i="7"/>
  <c r="C310" i="7"/>
  <c r="C290" i="7"/>
  <c r="C333" i="7"/>
  <c r="C276" i="7"/>
  <c r="C292" i="7"/>
  <c r="C308" i="7"/>
  <c r="C299" i="7"/>
  <c r="C315" i="7"/>
  <c r="C295" i="7"/>
  <c r="C323" i="7"/>
  <c r="C303" i="7"/>
  <c r="C316" i="7"/>
  <c r="C332" i="7"/>
  <c r="C309" i="7"/>
  <c r="C312" i="7"/>
  <c r="C275" i="7"/>
  <c r="C327" i="7"/>
  <c r="C293" i="7"/>
  <c r="C280" i="7"/>
  <c r="C296" i="7"/>
  <c r="C283" i="7"/>
  <c r="C302" i="7"/>
  <c r="C319" i="7"/>
  <c r="C306" i="7"/>
  <c r="C277" i="7"/>
  <c r="C307" i="7"/>
  <c r="C320" i="7"/>
  <c r="C336" i="7"/>
  <c r="C279" i="7"/>
  <c r="C326" i="7"/>
  <c r="C273" i="7"/>
  <c r="C321" i="7"/>
  <c r="C294" i="7"/>
  <c r="C330" i="7"/>
  <c r="C282" i="7"/>
  <c r="C325" i="7"/>
  <c r="C284" i="7"/>
  <c r="C287" i="7"/>
  <c r="C281" i="7"/>
  <c r="C324" i="7"/>
  <c r="C335" i="7"/>
  <c r="C278" i="7"/>
  <c r="C331" i="7"/>
  <c r="C318" i="7"/>
  <c r="C301" i="7"/>
  <c r="C53" i="7"/>
  <c r="C62" i="7"/>
  <c r="C78" i="7"/>
  <c r="C56" i="7"/>
  <c r="C72" i="7"/>
  <c r="C88" i="7"/>
  <c r="C61" i="7"/>
  <c r="C91" i="7"/>
  <c r="C107" i="7"/>
  <c r="C81" i="7"/>
  <c r="C101" i="7"/>
  <c r="C117" i="7"/>
  <c r="C133" i="7"/>
  <c r="C71" i="7"/>
  <c r="C116" i="7"/>
  <c r="C135" i="7"/>
  <c r="C100" i="7"/>
  <c r="C118" i="7"/>
  <c r="C96" i="7"/>
  <c r="C126" i="7"/>
  <c r="C114" i="7"/>
  <c r="C146" i="7"/>
  <c r="C159" i="7"/>
  <c r="C124" i="7"/>
  <c r="C148" i="7"/>
  <c r="C164" i="7"/>
  <c r="C165" i="7"/>
  <c r="C180" i="7"/>
  <c r="C196" i="7"/>
  <c r="C212" i="7"/>
  <c r="C150" i="7"/>
  <c r="C173" i="7"/>
  <c r="C189" i="7"/>
  <c r="C205" i="7"/>
  <c r="C154" i="7"/>
  <c r="C179" i="7"/>
  <c r="C195" i="7"/>
  <c r="C211" i="7"/>
  <c r="C110" i="7"/>
  <c r="C218" i="7"/>
  <c r="C237" i="7"/>
  <c r="C253" i="7"/>
  <c r="C174" i="7"/>
  <c r="C226" i="7"/>
  <c r="C242" i="7"/>
  <c r="C258" i="7"/>
  <c r="C134" i="7"/>
  <c r="C198" i="7"/>
  <c r="C232" i="7"/>
  <c r="C248" i="7"/>
  <c r="C264" i="7"/>
  <c r="C227" i="7"/>
  <c r="C251" i="7"/>
  <c r="C247" i="7"/>
  <c r="C239" i="7"/>
  <c r="C66" i="7"/>
  <c r="C76" i="7"/>
  <c r="C95" i="7"/>
  <c r="C105" i="7"/>
  <c r="C137" i="7"/>
  <c r="C108" i="7"/>
  <c r="C104" i="7"/>
  <c r="C147" i="7"/>
  <c r="C152" i="7"/>
  <c r="C184" i="7"/>
  <c r="C158" i="7"/>
  <c r="C193" i="7"/>
  <c r="C183" i="7"/>
  <c r="C170" i="7"/>
  <c r="C257" i="7"/>
  <c r="C246" i="7"/>
  <c r="C214" i="7"/>
  <c r="C268" i="7"/>
  <c r="C263" i="7"/>
  <c r="C54" i="7"/>
  <c r="C70" i="7"/>
  <c r="C86" i="7"/>
  <c r="C64" i="7"/>
  <c r="C80" i="7"/>
  <c r="C67" i="7"/>
  <c r="C77" i="7"/>
  <c r="C99" i="7"/>
  <c r="C65" i="7"/>
  <c r="C93" i="7"/>
  <c r="C109" i="7"/>
  <c r="C125" i="7"/>
  <c r="C141" i="7"/>
  <c r="C98" i="7"/>
  <c r="C122" i="7"/>
  <c r="C79" i="7"/>
  <c r="C112" i="7"/>
  <c r="C63" i="7"/>
  <c r="C120" i="7"/>
  <c r="C83" i="7"/>
  <c r="C140" i="7"/>
  <c r="C151" i="7"/>
  <c r="C167" i="7"/>
  <c r="C139" i="7"/>
  <c r="C156" i="7"/>
  <c r="C149" i="7"/>
  <c r="C172" i="7"/>
  <c r="C188" i="7"/>
  <c r="C204" i="7"/>
  <c r="C220" i="7"/>
  <c r="C166" i="7"/>
  <c r="C181" i="7"/>
  <c r="C197" i="7"/>
  <c r="C213" i="7"/>
  <c r="C171" i="7"/>
  <c r="C187" i="7"/>
  <c r="C203" i="7"/>
  <c r="C219" i="7"/>
  <c r="C186" i="7"/>
  <c r="C229" i="7"/>
  <c r="C245" i="7"/>
  <c r="C261" i="7"/>
  <c r="C206" i="7"/>
  <c r="C234" i="7"/>
  <c r="C250" i="7"/>
  <c r="C266" i="7"/>
  <c r="C161" i="7"/>
  <c r="C224" i="7"/>
  <c r="C240" i="7"/>
  <c r="C256" i="7"/>
  <c r="C269" i="7"/>
  <c r="C259" i="7"/>
  <c r="C194" i="7"/>
  <c r="C235" i="7"/>
  <c r="C271" i="7"/>
  <c r="C82" i="7"/>
  <c r="C60" i="7"/>
  <c r="C69" i="7"/>
  <c r="C89" i="7"/>
  <c r="C75" i="7"/>
  <c r="C138" i="7"/>
  <c r="C136" i="7"/>
  <c r="C163" i="7"/>
  <c r="C127" i="7"/>
  <c r="C200" i="7"/>
  <c r="C177" i="7"/>
  <c r="C162" i="7"/>
  <c r="C215" i="7"/>
  <c r="C241" i="7"/>
  <c r="C230" i="7"/>
  <c r="C153" i="7"/>
  <c r="C252" i="7"/>
  <c r="C267" i="7"/>
  <c r="C58" i="7"/>
  <c r="C74" i="7"/>
  <c r="C90" i="7"/>
  <c r="C68" i="7"/>
  <c r="C84" i="7"/>
  <c r="C59" i="7"/>
  <c r="C85" i="7"/>
  <c r="C103" i="7"/>
  <c r="C73" i="7"/>
  <c r="C97" i="7"/>
  <c r="C113" i="7"/>
  <c r="C129" i="7"/>
  <c r="C145" i="7"/>
  <c r="C106" i="7"/>
  <c r="C132" i="7"/>
  <c r="C92" i="7"/>
  <c r="C115" i="7"/>
  <c r="C87" i="7"/>
  <c r="C123" i="7"/>
  <c r="C94" i="7"/>
  <c r="C143" i="7"/>
  <c r="C155" i="7"/>
  <c r="C102" i="7"/>
  <c r="C142" i="7"/>
  <c r="C160" i="7"/>
  <c r="C157" i="7"/>
  <c r="C176" i="7"/>
  <c r="C192" i="7"/>
  <c r="C208" i="7"/>
  <c r="C144" i="7"/>
  <c r="C169" i="7"/>
  <c r="C185" i="7"/>
  <c r="C201" i="7"/>
  <c r="C217" i="7"/>
  <c r="C175" i="7"/>
  <c r="C191" i="7"/>
  <c r="C207" i="7"/>
  <c r="C223" i="7"/>
  <c r="C202" i="7"/>
  <c r="C233" i="7"/>
  <c r="C249" i="7"/>
  <c r="C265" i="7"/>
  <c r="C221" i="7"/>
  <c r="C238" i="7"/>
  <c r="C254" i="7"/>
  <c r="C270" i="7"/>
  <c r="C182" i="7"/>
  <c r="C228" i="7"/>
  <c r="C244" i="7"/>
  <c r="C260" i="7"/>
  <c r="C178" i="7"/>
  <c r="C210" i="7"/>
  <c r="C231" i="7"/>
  <c r="C222" i="7"/>
  <c r="C57" i="7"/>
  <c r="C55" i="7"/>
  <c r="C111" i="7"/>
  <c r="C121" i="7"/>
  <c r="C119" i="7"/>
  <c r="C128" i="7"/>
  <c r="C131" i="7"/>
  <c r="C130" i="7"/>
  <c r="C168" i="7"/>
  <c r="C216" i="7"/>
  <c r="C209" i="7"/>
  <c r="C199" i="7"/>
  <c r="C225" i="7"/>
  <c r="C190" i="7"/>
  <c r="C262" i="7"/>
  <c r="C236" i="7"/>
  <c r="C243" i="7"/>
  <c r="C255" i="7"/>
  <c r="N19" i="7"/>
  <c r="C50" i="7"/>
  <c r="M18" i="7"/>
  <c r="AA51" i="7"/>
  <c r="C48" i="7"/>
  <c r="AA52" i="7"/>
  <c r="C45" i="7"/>
  <c r="C47" i="7"/>
  <c r="AA49" i="7"/>
  <c r="C51" i="7"/>
  <c r="AA53" i="7"/>
  <c r="C43" i="7"/>
  <c r="M19" i="7"/>
  <c r="C44" i="7"/>
  <c r="C46" i="7"/>
  <c r="C49" i="7"/>
  <c r="AA50" i="7"/>
  <c r="C52" i="7"/>
  <c r="I272" i="7" l="1"/>
  <c r="I276" i="7"/>
  <c r="I280" i="7"/>
  <c r="I284" i="7"/>
  <c r="I288" i="7"/>
  <c r="I292" i="7"/>
  <c r="I296" i="7"/>
  <c r="I300" i="7"/>
  <c r="I304" i="7"/>
  <c r="I308" i="7"/>
  <c r="I273" i="7"/>
  <c r="I279" i="7"/>
  <c r="I282" i="7"/>
  <c r="I285" i="7"/>
  <c r="I295" i="7"/>
  <c r="I298" i="7"/>
  <c r="I301" i="7"/>
  <c r="I311" i="7"/>
  <c r="I315" i="7"/>
  <c r="I319" i="7"/>
  <c r="I274" i="7"/>
  <c r="I278" i="7"/>
  <c r="I289" i="7"/>
  <c r="I293" i="7"/>
  <c r="I297" i="7"/>
  <c r="I310" i="7"/>
  <c r="I313" i="7"/>
  <c r="I316" i="7"/>
  <c r="I323" i="7"/>
  <c r="I275" i="7"/>
  <c r="I286" i="7"/>
  <c r="I290" i="7"/>
  <c r="I294" i="7"/>
  <c r="I305" i="7"/>
  <c r="I309" i="7"/>
  <c r="I312" i="7"/>
  <c r="I320" i="7"/>
  <c r="I324" i="7"/>
  <c r="I328" i="7"/>
  <c r="I332" i="7"/>
  <c r="I336" i="7"/>
  <c r="I277" i="7"/>
  <c r="I299" i="7"/>
  <c r="I307" i="7"/>
  <c r="I317" i="7"/>
  <c r="I322" i="7"/>
  <c r="I331" i="7"/>
  <c r="I334" i="7"/>
  <c r="I287" i="7"/>
  <c r="I306" i="7"/>
  <c r="I325" i="7"/>
  <c r="I327" i="7"/>
  <c r="I330" i="7"/>
  <c r="I333" i="7"/>
  <c r="I281" i="7"/>
  <c r="I303" i="7"/>
  <c r="I314" i="7"/>
  <c r="I326" i="7"/>
  <c r="I329" i="7"/>
  <c r="I291" i="7"/>
  <c r="I321" i="7"/>
  <c r="I302" i="7"/>
  <c r="I318" i="7"/>
  <c r="I283" i="7"/>
  <c r="I335" i="7"/>
  <c r="I53" i="7"/>
  <c r="I57" i="7"/>
  <c r="I54" i="7"/>
  <c r="I58" i="7"/>
  <c r="I62" i="7"/>
  <c r="I66" i="7"/>
  <c r="I70" i="7"/>
  <c r="I74" i="7"/>
  <c r="I78" i="7"/>
  <c r="I82" i="7"/>
  <c r="I86" i="7"/>
  <c r="I90" i="7"/>
  <c r="I56" i="7"/>
  <c r="I60" i="7"/>
  <c r="I64" i="7"/>
  <c r="I68" i="7"/>
  <c r="I72" i="7"/>
  <c r="I76" i="7"/>
  <c r="I80" i="7"/>
  <c r="I84" i="7"/>
  <c r="I88" i="7"/>
  <c r="I63" i="7"/>
  <c r="I71" i="7"/>
  <c r="I55" i="7"/>
  <c r="I65" i="7"/>
  <c r="I73" i="7"/>
  <c r="I81" i="7"/>
  <c r="I89" i="7"/>
  <c r="I91" i="7"/>
  <c r="I95" i="7"/>
  <c r="I99" i="7"/>
  <c r="I103" i="7"/>
  <c r="I107" i="7"/>
  <c r="I61" i="7"/>
  <c r="I69" i="7"/>
  <c r="I77" i="7"/>
  <c r="I85" i="7"/>
  <c r="I93" i="7"/>
  <c r="I97" i="7"/>
  <c r="I101" i="7"/>
  <c r="I105" i="7"/>
  <c r="I109" i="7"/>
  <c r="I113" i="7"/>
  <c r="I117" i="7"/>
  <c r="I121" i="7"/>
  <c r="I125" i="7"/>
  <c r="I129" i="7"/>
  <c r="I133" i="7"/>
  <c r="I137" i="7"/>
  <c r="I141" i="7"/>
  <c r="I145" i="7"/>
  <c r="I67" i="7"/>
  <c r="I87" i="7"/>
  <c r="I94" i="7"/>
  <c r="I102" i="7"/>
  <c r="I110" i="7"/>
  <c r="I112" i="7"/>
  <c r="I115" i="7"/>
  <c r="I118" i="7"/>
  <c r="I128" i="7"/>
  <c r="I131" i="7"/>
  <c r="I134" i="7"/>
  <c r="I75" i="7"/>
  <c r="I96" i="7"/>
  <c r="I104" i="7"/>
  <c r="I111" i="7"/>
  <c r="I114" i="7"/>
  <c r="I124" i="7"/>
  <c r="I127" i="7"/>
  <c r="I59" i="7"/>
  <c r="I83" i="7"/>
  <c r="I92" i="7"/>
  <c r="I100" i="7"/>
  <c r="I108" i="7"/>
  <c r="I116" i="7"/>
  <c r="I119" i="7"/>
  <c r="I122" i="7"/>
  <c r="I132" i="7"/>
  <c r="I135" i="7"/>
  <c r="I123" i="7"/>
  <c r="I139" i="7"/>
  <c r="I142" i="7"/>
  <c r="I147" i="7"/>
  <c r="I151" i="7"/>
  <c r="I155" i="7"/>
  <c r="I159" i="7"/>
  <c r="I163" i="7"/>
  <c r="I98" i="7"/>
  <c r="I126" i="7"/>
  <c r="I148" i="7"/>
  <c r="I152" i="7"/>
  <c r="I156" i="7"/>
  <c r="I160" i="7"/>
  <c r="I164" i="7"/>
  <c r="I79" i="7"/>
  <c r="I106" i="7"/>
  <c r="I130" i="7"/>
  <c r="I153" i="7"/>
  <c r="I161" i="7"/>
  <c r="I167" i="7"/>
  <c r="I168" i="7"/>
  <c r="I172" i="7"/>
  <c r="I176" i="7"/>
  <c r="I180" i="7"/>
  <c r="I184" i="7"/>
  <c r="I188" i="7"/>
  <c r="I192" i="7"/>
  <c r="I196" i="7"/>
  <c r="I200" i="7"/>
  <c r="I204" i="7"/>
  <c r="I208" i="7"/>
  <c r="I212" i="7"/>
  <c r="I216" i="7"/>
  <c r="I220" i="7"/>
  <c r="I140" i="7"/>
  <c r="I146" i="7"/>
  <c r="I154" i="7"/>
  <c r="I162" i="7"/>
  <c r="I169" i="7"/>
  <c r="I173" i="7"/>
  <c r="I177" i="7"/>
  <c r="I181" i="7"/>
  <c r="I185" i="7"/>
  <c r="I189" i="7"/>
  <c r="I193" i="7"/>
  <c r="I197" i="7"/>
  <c r="I201" i="7"/>
  <c r="I205" i="7"/>
  <c r="I209" i="7"/>
  <c r="I213" i="7"/>
  <c r="I217" i="7"/>
  <c r="I120" i="7"/>
  <c r="I136" i="7"/>
  <c r="I143" i="7"/>
  <c r="I150" i="7"/>
  <c r="I158" i="7"/>
  <c r="I166" i="7"/>
  <c r="I171" i="7"/>
  <c r="I175" i="7"/>
  <c r="I179" i="7"/>
  <c r="I183" i="7"/>
  <c r="I187" i="7"/>
  <c r="I191" i="7"/>
  <c r="I195" i="7"/>
  <c r="I199" i="7"/>
  <c r="I203" i="7"/>
  <c r="I207" i="7"/>
  <c r="I211" i="7"/>
  <c r="I215" i="7"/>
  <c r="I219" i="7"/>
  <c r="I223" i="7"/>
  <c r="I138" i="7"/>
  <c r="I165" i="7"/>
  <c r="I182" i="7"/>
  <c r="I198" i="7"/>
  <c r="I214" i="7"/>
  <c r="I222" i="7"/>
  <c r="I225" i="7"/>
  <c r="I229" i="7"/>
  <c r="I233" i="7"/>
  <c r="I237" i="7"/>
  <c r="I241" i="7"/>
  <c r="I245" i="7"/>
  <c r="I249" i="7"/>
  <c r="I269" i="7"/>
  <c r="I144" i="7"/>
  <c r="I170" i="7"/>
  <c r="I186" i="7"/>
  <c r="I202" i="7"/>
  <c r="I226" i="7"/>
  <c r="I230" i="7"/>
  <c r="I234" i="7"/>
  <c r="I238" i="7"/>
  <c r="I242" i="7"/>
  <c r="I246" i="7"/>
  <c r="I250" i="7"/>
  <c r="I254" i="7"/>
  <c r="I258" i="7"/>
  <c r="I262" i="7"/>
  <c r="I266" i="7"/>
  <c r="I270" i="7"/>
  <c r="I149" i="7"/>
  <c r="I174" i="7"/>
  <c r="I157" i="7"/>
  <c r="I178" i="7"/>
  <c r="I194" i="7"/>
  <c r="I210" i="7"/>
  <c r="I221" i="7"/>
  <c r="I224" i="7"/>
  <c r="I228" i="7"/>
  <c r="I232" i="7"/>
  <c r="I236" i="7"/>
  <c r="I240" i="7"/>
  <c r="I244" i="7"/>
  <c r="I248" i="7"/>
  <c r="I252" i="7"/>
  <c r="I256" i="7"/>
  <c r="I260" i="7"/>
  <c r="I264" i="7"/>
  <c r="I268" i="7"/>
  <c r="I253" i="7"/>
  <c r="I257" i="7"/>
  <c r="I261" i="7"/>
  <c r="I265" i="7"/>
  <c r="I206" i="7"/>
  <c r="I239" i="7"/>
  <c r="I255" i="7"/>
  <c r="I271" i="7"/>
  <c r="I231" i="7"/>
  <c r="I227" i="7"/>
  <c r="I243" i="7"/>
  <c r="I259" i="7"/>
  <c r="I263" i="7"/>
  <c r="I190" i="7"/>
  <c r="I218" i="7"/>
  <c r="I235" i="7"/>
  <c r="I251" i="7"/>
  <c r="I267" i="7"/>
  <c r="I247" i="7"/>
  <c r="D13" i="7"/>
  <c r="C14" i="7"/>
  <c r="H10" i="6"/>
  <c r="D6" i="6"/>
  <c r="E13" i="6" s="1"/>
  <c r="F13" i="6" s="1"/>
  <c r="B14" i="7"/>
  <c r="B12" i="7" s="1"/>
  <c r="D12" i="7" s="1"/>
  <c r="I45" i="7"/>
  <c r="I46" i="7"/>
  <c r="I47" i="7"/>
  <c r="I43" i="7"/>
  <c r="I44" i="7"/>
  <c r="I49" i="7"/>
  <c r="I50" i="7"/>
  <c r="I51" i="7"/>
  <c r="I52" i="7"/>
  <c r="I48" i="7"/>
  <c r="B6" i="7"/>
  <c r="B4" i="7"/>
  <c r="BK1" i="7"/>
  <c r="K286" i="7" l="1"/>
  <c r="J286" i="7"/>
  <c r="J297" i="7"/>
  <c r="K297" i="7"/>
  <c r="J300" i="7"/>
  <c r="K300" i="7"/>
  <c r="J276" i="7"/>
  <c r="K276" i="7"/>
  <c r="K329" i="7"/>
  <c r="J329" i="7"/>
  <c r="J314" i="7"/>
  <c r="K314" i="7"/>
  <c r="J281" i="7"/>
  <c r="K281" i="7"/>
  <c r="J327" i="7"/>
  <c r="K327" i="7"/>
  <c r="K306" i="7"/>
  <c r="J306" i="7"/>
  <c r="J307" i="7"/>
  <c r="K307" i="7"/>
  <c r="K332" i="7"/>
  <c r="J332" i="7"/>
  <c r="J324" i="7"/>
  <c r="K324" i="7"/>
  <c r="J275" i="7"/>
  <c r="K275" i="7"/>
  <c r="K313" i="7"/>
  <c r="J313" i="7"/>
  <c r="J319" i="7"/>
  <c r="K319" i="7"/>
  <c r="K311" i="7"/>
  <c r="J311" i="7"/>
  <c r="J279" i="7"/>
  <c r="K279" i="7"/>
  <c r="J283" i="7"/>
  <c r="K283" i="7"/>
  <c r="J291" i="7"/>
  <c r="K291" i="7"/>
  <c r="J331" i="7"/>
  <c r="K331" i="7"/>
  <c r="K317" i="7"/>
  <c r="J317" i="7"/>
  <c r="K309" i="7"/>
  <c r="J309" i="7"/>
  <c r="K282" i="7"/>
  <c r="J282" i="7"/>
  <c r="J292" i="7"/>
  <c r="K292" i="7"/>
  <c r="J318" i="7"/>
  <c r="K318" i="7"/>
  <c r="J333" i="7"/>
  <c r="K333" i="7"/>
  <c r="K325" i="7"/>
  <c r="J325" i="7"/>
  <c r="J322" i="7"/>
  <c r="K322" i="7"/>
  <c r="K277" i="7"/>
  <c r="J277" i="7"/>
  <c r="K312" i="7"/>
  <c r="J312" i="7"/>
  <c r="J305" i="7"/>
  <c r="K305" i="7"/>
  <c r="K290" i="7"/>
  <c r="J290" i="7"/>
  <c r="J310" i="7"/>
  <c r="K310" i="7"/>
  <c r="K293" i="7"/>
  <c r="J293" i="7"/>
  <c r="K278" i="7"/>
  <c r="J278" i="7"/>
  <c r="K298" i="7"/>
  <c r="J298" i="7"/>
  <c r="J285" i="7"/>
  <c r="K285" i="7"/>
  <c r="J304" i="7"/>
  <c r="K304" i="7"/>
  <c r="K296" i="7"/>
  <c r="J296" i="7"/>
  <c r="K288" i="7"/>
  <c r="J288" i="7"/>
  <c r="K280" i="7"/>
  <c r="J280" i="7"/>
  <c r="K272" i="7"/>
  <c r="J272" i="7"/>
  <c r="K302" i="7"/>
  <c r="J302" i="7"/>
  <c r="K321" i="7"/>
  <c r="J321" i="7"/>
  <c r="K330" i="7"/>
  <c r="J330" i="7"/>
  <c r="K294" i="7"/>
  <c r="J294" i="7"/>
  <c r="J323" i="7"/>
  <c r="K323" i="7"/>
  <c r="J289" i="7"/>
  <c r="K289" i="7"/>
  <c r="K274" i="7"/>
  <c r="J274" i="7"/>
  <c r="J301" i="7"/>
  <c r="K301" i="7"/>
  <c r="J308" i="7"/>
  <c r="K308" i="7"/>
  <c r="K284" i="7"/>
  <c r="J284" i="7"/>
  <c r="J335" i="7"/>
  <c r="K335" i="7"/>
  <c r="K326" i="7"/>
  <c r="J326" i="7"/>
  <c r="J303" i="7"/>
  <c r="K303" i="7"/>
  <c r="J287" i="7"/>
  <c r="K287" i="7"/>
  <c r="K334" i="7"/>
  <c r="J334" i="7"/>
  <c r="J299" i="7"/>
  <c r="K299" i="7"/>
  <c r="J336" i="7"/>
  <c r="K336" i="7"/>
  <c r="J328" i="7"/>
  <c r="K328" i="7"/>
  <c r="K320" i="7"/>
  <c r="J320" i="7"/>
  <c r="J316" i="7"/>
  <c r="K316" i="7"/>
  <c r="J315" i="7"/>
  <c r="K315" i="7"/>
  <c r="J295" i="7"/>
  <c r="K295" i="7"/>
  <c r="J273" i="7"/>
  <c r="K273" i="7"/>
  <c r="K231" i="7"/>
  <c r="J231" i="7"/>
  <c r="K170" i="7"/>
  <c r="J170" i="7"/>
  <c r="K198" i="7"/>
  <c r="J198" i="7"/>
  <c r="K217" i="7"/>
  <c r="J217" i="7"/>
  <c r="K201" i="7"/>
  <c r="J201" i="7"/>
  <c r="K177" i="7"/>
  <c r="J177" i="7"/>
  <c r="K220" i="7"/>
  <c r="J220" i="7"/>
  <c r="J196" i="7"/>
  <c r="K196" i="7"/>
  <c r="J98" i="7"/>
  <c r="K98" i="7"/>
  <c r="J83" i="7"/>
  <c r="K83" i="7"/>
  <c r="J124" i="7"/>
  <c r="K124" i="7"/>
  <c r="J125" i="7"/>
  <c r="K125" i="7"/>
  <c r="K101" i="7"/>
  <c r="J101" i="7"/>
  <c r="J77" i="7"/>
  <c r="K77" i="7"/>
  <c r="K95" i="7"/>
  <c r="J95" i="7"/>
  <c r="K60" i="7"/>
  <c r="J60" i="7"/>
  <c r="K74" i="7"/>
  <c r="J74" i="7"/>
  <c r="J57" i="7"/>
  <c r="K57" i="7"/>
  <c r="J267" i="7"/>
  <c r="K267" i="7"/>
  <c r="K190" i="7"/>
  <c r="J190" i="7"/>
  <c r="K227" i="7"/>
  <c r="J227" i="7"/>
  <c r="K268" i="7"/>
  <c r="J268" i="7"/>
  <c r="J252" i="7"/>
  <c r="K252" i="7"/>
  <c r="J236" i="7"/>
  <c r="K236" i="7"/>
  <c r="J228" i="7"/>
  <c r="K228" i="7"/>
  <c r="K194" i="7"/>
  <c r="J194" i="7"/>
  <c r="K157" i="7"/>
  <c r="J157" i="7"/>
  <c r="K258" i="7"/>
  <c r="J258" i="7"/>
  <c r="K263" i="7"/>
  <c r="J263" i="7"/>
  <c r="J265" i="7"/>
  <c r="K265" i="7"/>
  <c r="K186" i="7"/>
  <c r="J186" i="7"/>
  <c r="J144" i="7"/>
  <c r="K144" i="7"/>
  <c r="K214" i="7"/>
  <c r="J214" i="7"/>
  <c r="K182" i="7"/>
  <c r="J182" i="7"/>
  <c r="J138" i="7"/>
  <c r="K138" i="7"/>
  <c r="K143" i="7"/>
  <c r="J143" i="7"/>
  <c r="K213" i="7"/>
  <c r="J213" i="7"/>
  <c r="K205" i="7"/>
  <c r="J205" i="7"/>
  <c r="K197" i="7"/>
  <c r="J197" i="7"/>
  <c r="K189" i="7"/>
  <c r="J189" i="7"/>
  <c r="K181" i="7"/>
  <c r="J181" i="7"/>
  <c r="K173" i="7"/>
  <c r="J173" i="7"/>
  <c r="J140" i="7"/>
  <c r="K140" i="7"/>
  <c r="J216" i="7"/>
  <c r="K216" i="7"/>
  <c r="J208" i="7"/>
  <c r="K208" i="7"/>
  <c r="J200" i="7"/>
  <c r="K200" i="7"/>
  <c r="J192" i="7"/>
  <c r="K192" i="7"/>
  <c r="J184" i="7"/>
  <c r="K184" i="7"/>
  <c r="J176" i="7"/>
  <c r="K176" i="7"/>
  <c r="J168" i="7"/>
  <c r="K168" i="7"/>
  <c r="K130" i="7"/>
  <c r="J130" i="7"/>
  <c r="J132" i="7"/>
  <c r="K132" i="7"/>
  <c r="J108" i="7"/>
  <c r="K108" i="7"/>
  <c r="J92" i="7"/>
  <c r="K92" i="7"/>
  <c r="J59" i="7"/>
  <c r="K59" i="7"/>
  <c r="J128" i="7"/>
  <c r="K128" i="7"/>
  <c r="J145" i="7"/>
  <c r="K145" i="7"/>
  <c r="J137" i="7"/>
  <c r="K137" i="7"/>
  <c r="K129" i="7"/>
  <c r="J129" i="7"/>
  <c r="J121" i="7"/>
  <c r="K121" i="7"/>
  <c r="K113" i="7"/>
  <c r="J113" i="7"/>
  <c r="K105" i="7"/>
  <c r="J105" i="7"/>
  <c r="K97" i="7"/>
  <c r="J97" i="7"/>
  <c r="J85" i="7"/>
  <c r="K85" i="7"/>
  <c r="J69" i="7"/>
  <c r="K69" i="7"/>
  <c r="K107" i="7"/>
  <c r="J107" i="7"/>
  <c r="K99" i="7"/>
  <c r="J99" i="7"/>
  <c r="K91" i="7"/>
  <c r="J91" i="7"/>
  <c r="J63" i="7"/>
  <c r="K63" i="7"/>
  <c r="K88" i="7"/>
  <c r="J88" i="7"/>
  <c r="K80" i="7"/>
  <c r="J80" i="7"/>
  <c r="K72" i="7"/>
  <c r="J72" i="7"/>
  <c r="K64" i="7"/>
  <c r="J64" i="7"/>
  <c r="J56" i="7"/>
  <c r="K56" i="7"/>
  <c r="K86" i="7"/>
  <c r="J86" i="7"/>
  <c r="K78" i="7"/>
  <c r="J78" i="7"/>
  <c r="K70" i="7"/>
  <c r="J70" i="7"/>
  <c r="K62" i="7"/>
  <c r="J62" i="7"/>
  <c r="K54" i="7"/>
  <c r="J54" i="7"/>
  <c r="J53" i="7"/>
  <c r="K53" i="7"/>
  <c r="K202" i="7"/>
  <c r="J202" i="7"/>
  <c r="K222" i="7"/>
  <c r="J222" i="7"/>
  <c r="K209" i="7"/>
  <c r="J209" i="7"/>
  <c r="K185" i="7"/>
  <c r="J185" i="7"/>
  <c r="K169" i="7"/>
  <c r="J169" i="7"/>
  <c r="J212" i="7"/>
  <c r="K212" i="7"/>
  <c r="J188" i="7"/>
  <c r="K188" i="7"/>
  <c r="J172" i="7"/>
  <c r="K172" i="7"/>
  <c r="J106" i="7"/>
  <c r="K106" i="7"/>
  <c r="J116" i="7"/>
  <c r="K116" i="7"/>
  <c r="J75" i="7"/>
  <c r="K75" i="7"/>
  <c r="K133" i="7"/>
  <c r="J133" i="7"/>
  <c r="K117" i="7"/>
  <c r="J117" i="7"/>
  <c r="K93" i="7"/>
  <c r="J93" i="7"/>
  <c r="K103" i="7"/>
  <c r="J103" i="7"/>
  <c r="K84" i="7"/>
  <c r="J84" i="7"/>
  <c r="K68" i="7"/>
  <c r="J68" i="7"/>
  <c r="K82" i="7"/>
  <c r="J82" i="7"/>
  <c r="K58" i="7"/>
  <c r="J58" i="7"/>
  <c r="K247" i="7"/>
  <c r="J247" i="7"/>
  <c r="K251" i="7"/>
  <c r="J251" i="7"/>
  <c r="K218" i="7"/>
  <c r="J218" i="7"/>
  <c r="K243" i="7"/>
  <c r="J243" i="7"/>
  <c r="J255" i="7"/>
  <c r="K255" i="7"/>
  <c r="K206" i="7"/>
  <c r="J206" i="7"/>
  <c r="J261" i="7"/>
  <c r="K261" i="7"/>
  <c r="J253" i="7"/>
  <c r="K253" i="7"/>
  <c r="K264" i="7"/>
  <c r="J264" i="7"/>
  <c r="K256" i="7"/>
  <c r="J256" i="7"/>
  <c r="J248" i="7"/>
  <c r="K248" i="7"/>
  <c r="J240" i="7"/>
  <c r="K240" i="7"/>
  <c r="J232" i="7"/>
  <c r="K232" i="7"/>
  <c r="J224" i="7"/>
  <c r="K224" i="7"/>
  <c r="K210" i="7"/>
  <c r="J210" i="7"/>
  <c r="K178" i="7"/>
  <c r="J178" i="7"/>
  <c r="K174" i="7"/>
  <c r="J174" i="7"/>
  <c r="K270" i="7"/>
  <c r="J270" i="7"/>
  <c r="K262" i="7"/>
  <c r="J262" i="7"/>
  <c r="K254" i="7"/>
  <c r="J254" i="7"/>
  <c r="K246" i="7"/>
  <c r="J246" i="7"/>
  <c r="K238" i="7"/>
  <c r="J238" i="7"/>
  <c r="K230" i="7"/>
  <c r="J230" i="7"/>
  <c r="J249" i="7"/>
  <c r="K249" i="7"/>
  <c r="J241" i="7"/>
  <c r="K241" i="7"/>
  <c r="J233" i="7"/>
  <c r="K233" i="7"/>
  <c r="J225" i="7"/>
  <c r="K225" i="7"/>
  <c r="J223" i="7"/>
  <c r="K223" i="7"/>
  <c r="J215" i="7"/>
  <c r="K215" i="7"/>
  <c r="J207" i="7"/>
  <c r="K207" i="7"/>
  <c r="J199" i="7"/>
  <c r="K199" i="7"/>
  <c r="J191" i="7"/>
  <c r="K191" i="7"/>
  <c r="J183" i="7"/>
  <c r="K183" i="7"/>
  <c r="J175" i="7"/>
  <c r="K175" i="7"/>
  <c r="J166" i="7"/>
  <c r="K166" i="7"/>
  <c r="J150" i="7"/>
  <c r="K150" i="7"/>
  <c r="J136" i="7"/>
  <c r="K136" i="7"/>
  <c r="J154" i="7"/>
  <c r="K154" i="7"/>
  <c r="J167" i="7"/>
  <c r="K167" i="7"/>
  <c r="K153" i="7"/>
  <c r="J153" i="7"/>
  <c r="K164" i="7"/>
  <c r="J164" i="7"/>
  <c r="K156" i="7"/>
  <c r="J156" i="7"/>
  <c r="K148" i="7"/>
  <c r="J148" i="7"/>
  <c r="K126" i="7"/>
  <c r="J126" i="7"/>
  <c r="J163" i="7"/>
  <c r="K163" i="7"/>
  <c r="J155" i="7"/>
  <c r="K155" i="7"/>
  <c r="J147" i="7"/>
  <c r="K147" i="7"/>
  <c r="K139" i="7"/>
  <c r="J139" i="7"/>
  <c r="K123" i="7"/>
  <c r="J123" i="7"/>
  <c r="K119" i="7"/>
  <c r="J119" i="7"/>
  <c r="K127" i="7"/>
  <c r="J127" i="7"/>
  <c r="K114" i="7"/>
  <c r="J114" i="7"/>
  <c r="J104" i="7"/>
  <c r="K104" i="7"/>
  <c r="J134" i="7"/>
  <c r="K134" i="7"/>
  <c r="K115" i="7"/>
  <c r="J115" i="7"/>
  <c r="J102" i="7"/>
  <c r="K102" i="7"/>
  <c r="J87" i="7"/>
  <c r="K87" i="7"/>
  <c r="J89" i="7"/>
  <c r="K89" i="7"/>
  <c r="J73" i="7"/>
  <c r="K73" i="7"/>
  <c r="K55" i="7"/>
  <c r="J55" i="7"/>
  <c r="K221" i="7"/>
  <c r="J221" i="7"/>
  <c r="K149" i="7"/>
  <c r="J149" i="7"/>
  <c r="J269" i="7"/>
  <c r="K269" i="7"/>
  <c r="K165" i="7"/>
  <c r="J165" i="7"/>
  <c r="K193" i="7"/>
  <c r="J193" i="7"/>
  <c r="J204" i="7"/>
  <c r="K204" i="7"/>
  <c r="J180" i="7"/>
  <c r="K180" i="7"/>
  <c r="J100" i="7"/>
  <c r="K100" i="7"/>
  <c r="J112" i="7"/>
  <c r="K112" i="7"/>
  <c r="J141" i="7"/>
  <c r="K141" i="7"/>
  <c r="K109" i="7"/>
  <c r="J109" i="7"/>
  <c r="J61" i="7"/>
  <c r="K61" i="7"/>
  <c r="J71" i="7"/>
  <c r="K71" i="7"/>
  <c r="K76" i="7"/>
  <c r="J76" i="7"/>
  <c r="K90" i="7"/>
  <c r="J90" i="7"/>
  <c r="K66" i="7"/>
  <c r="J66" i="7"/>
  <c r="K235" i="7"/>
  <c r="J235" i="7"/>
  <c r="J259" i="7"/>
  <c r="K259" i="7"/>
  <c r="J271" i="7"/>
  <c r="K271" i="7"/>
  <c r="K239" i="7"/>
  <c r="J239" i="7"/>
  <c r="J257" i="7"/>
  <c r="K257" i="7"/>
  <c r="K260" i="7"/>
  <c r="J260" i="7"/>
  <c r="J244" i="7"/>
  <c r="K244" i="7"/>
  <c r="K266" i="7"/>
  <c r="J266" i="7"/>
  <c r="K250" i="7"/>
  <c r="J250" i="7"/>
  <c r="K242" i="7"/>
  <c r="J242" i="7"/>
  <c r="K234" i="7"/>
  <c r="J234" i="7"/>
  <c r="K226" i="7"/>
  <c r="J226" i="7"/>
  <c r="J245" i="7"/>
  <c r="K245" i="7"/>
  <c r="J237" i="7"/>
  <c r="K237" i="7"/>
  <c r="J229" i="7"/>
  <c r="K229" i="7"/>
  <c r="J219" i="7"/>
  <c r="K219" i="7"/>
  <c r="J211" i="7"/>
  <c r="K211" i="7"/>
  <c r="J203" i="7"/>
  <c r="K203" i="7"/>
  <c r="J195" i="7"/>
  <c r="K195" i="7"/>
  <c r="J187" i="7"/>
  <c r="K187" i="7"/>
  <c r="J179" i="7"/>
  <c r="K179" i="7"/>
  <c r="J171" i="7"/>
  <c r="K171" i="7"/>
  <c r="J158" i="7"/>
  <c r="K158" i="7"/>
  <c r="J120" i="7"/>
  <c r="K120" i="7"/>
  <c r="J162" i="7"/>
  <c r="K162" i="7"/>
  <c r="J146" i="7"/>
  <c r="K146" i="7"/>
  <c r="K161" i="7"/>
  <c r="J161" i="7"/>
  <c r="J79" i="7"/>
  <c r="K79" i="7"/>
  <c r="J160" i="7"/>
  <c r="K160" i="7"/>
  <c r="J152" i="7"/>
  <c r="K152" i="7"/>
  <c r="J159" i="7"/>
  <c r="K159" i="7"/>
  <c r="J151" i="7"/>
  <c r="K151" i="7"/>
  <c r="J142" i="7"/>
  <c r="K142" i="7"/>
  <c r="K135" i="7"/>
  <c r="J135" i="7"/>
  <c r="J122" i="7"/>
  <c r="K122" i="7"/>
  <c r="K111" i="7"/>
  <c r="J111" i="7"/>
  <c r="J96" i="7"/>
  <c r="K96" i="7"/>
  <c r="K131" i="7"/>
  <c r="J131" i="7"/>
  <c r="J118" i="7"/>
  <c r="K118" i="7"/>
  <c r="J110" i="7"/>
  <c r="K110" i="7"/>
  <c r="J94" i="7"/>
  <c r="K94" i="7"/>
  <c r="J67" i="7"/>
  <c r="K67" i="7"/>
  <c r="J81" i="7"/>
  <c r="K81" i="7"/>
  <c r="J65" i="7"/>
  <c r="K65" i="7"/>
  <c r="F12" i="7"/>
  <c r="K51" i="7"/>
  <c r="J51" i="7"/>
  <c r="K47" i="7"/>
  <c r="J47" i="7"/>
  <c r="J45" i="7"/>
  <c r="K45" i="7"/>
  <c r="E100" i="6"/>
  <c r="F100" i="6" s="1"/>
  <c r="E76" i="6"/>
  <c r="F76" i="6" s="1"/>
  <c r="E60" i="6"/>
  <c r="F60" i="6" s="1"/>
  <c r="E44" i="6"/>
  <c r="F44" i="6" s="1"/>
  <c r="E28" i="6"/>
  <c r="F28" i="6" s="1"/>
  <c r="E101" i="6"/>
  <c r="F101" i="6" s="1"/>
  <c r="A20" i="7"/>
  <c r="L20" i="7" s="1"/>
  <c r="A24" i="7"/>
  <c r="L24" i="7" s="1"/>
  <c r="A28" i="7"/>
  <c r="L28" i="7" s="1"/>
  <c r="A32" i="7"/>
  <c r="L32" i="7" s="1"/>
  <c r="BH12" i="7"/>
  <c r="P16" i="7" s="1"/>
  <c r="BL12" i="7"/>
  <c r="T16" i="7" s="1"/>
  <c r="BP12" i="7"/>
  <c r="X16" i="7" s="1"/>
  <c r="BT12" i="7"/>
  <c r="AB16" i="7" s="1"/>
  <c r="BG13" i="7"/>
  <c r="B19" i="7" s="1"/>
  <c r="BK13" i="7"/>
  <c r="BO13" i="7"/>
  <c r="BS13" i="7"/>
  <c r="BG14" i="7"/>
  <c r="C19" i="7" s="1"/>
  <c r="BK14" i="7"/>
  <c r="BO14" i="7"/>
  <c r="BS14" i="7"/>
  <c r="C20" i="7"/>
  <c r="B21" i="7"/>
  <c r="B26" i="7"/>
  <c r="C27" i="7"/>
  <c r="A22" i="7"/>
  <c r="L22" i="7" s="1"/>
  <c r="A26" i="7"/>
  <c r="L26" i="7" s="1"/>
  <c r="A30" i="7"/>
  <c r="L30" i="7" s="1"/>
  <c r="A34" i="7"/>
  <c r="L34" i="7" s="1"/>
  <c r="BJ12" i="7"/>
  <c r="R16" i="7" s="1"/>
  <c r="BN12" i="7"/>
  <c r="V16" i="7" s="1"/>
  <c r="BR12" i="7"/>
  <c r="Z16" i="7" s="1"/>
  <c r="BV12" i="7"/>
  <c r="AD16" i="7" s="1"/>
  <c r="BE13" i="7"/>
  <c r="BI13" i="7"/>
  <c r="BM13" i="7"/>
  <c r="BQ13" i="7"/>
  <c r="BU13" i="7"/>
  <c r="BE14" i="7"/>
  <c r="C17" i="7" s="1"/>
  <c r="BI14" i="7"/>
  <c r="BM14" i="7"/>
  <c r="BQ14" i="7"/>
  <c r="BU14" i="7"/>
  <c r="B22" i="7"/>
  <c r="C23" i="7"/>
  <c r="C24" i="7"/>
  <c r="B25" i="7"/>
  <c r="A17" i="7"/>
  <c r="A23" i="7"/>
  <c r="L23" i="7" s="1"/>
  <c r="A31" i="7"/>
  <c r="L31" i="7" s="1"/>
  <c r="BK12" i="7"/>
  <c r="S16" i="7" s="1"/>
  <c r="BS12" i="7"/>
  <c r="AA16" i="7" s="1"/>
  <c r="BF13" i="7"/>
  <c r="B18" i="7" s="1"/>
  <c r="BN13" i="7"/>
  <c r="BV13" i="7"/>
  <c r="BJ14" i="7"/>
  <c r="BR14" i="7"/>
  <c r="C22" i="7"/>
  <c r="B27" i="7"/>
  <c r="C29" i="7"/>
  <c r="B31" i="7"/>
  <c r="B32" i="7"/>
  <c r="C34" i="7"/>
  <c r="A25" i="7"/>
  <c r="L25" i="7" s="1"/>
  <c r="A33" i="7"/>
  <c r="L33" i="7" s="1"/>
  <c r="BM12" i="7"/>
  <c r="U16" i="7" s="1"/>
  <c r="BU12" i="7"/>
  <c r="AC16" i="7" s="1"/>
  <c r="BH13" i="7"/>
  <c r="BP13" i="7"/>
  <c r="BL14" i="7"/>
  <c r="BT14" i="7"/>
  <c r="B23" i="7"/>
  <c r="C26" i="7"/>
  <c r="B28" i="7"/>
  <c r="B30" i="7"/>
  <c r="C31" i="7"/>
  <c r="C32" i="7"/>
  <c r="B33" i="7"/>
  <c r="A27" i="7"/>
  <c r="L27" i="7" s="1"/>
  <c r="BO12" i="7"/>
  <c r="W16" i="7" s="1"/>
  <c r="BJ13" i="7"/>
  <c r="BF14" i="7"/>
  <c r="C18" i="7" s="1"/>
  <c r="BV14" i="7"/>
  <c r="C25" i="7"/>
  <c r="C28" i="7"/>
  <c r="C30" i="7"/>
  <c r="A29" i="7"/>
  <c r="L29" i="7" s="1"/>
  <c r="BQ12" i="7"/>
  <c r="Y16" i="7" s="1"/>
  <c r="BL13" i="7"/>
  <c r="BH14" i="7"/>
  <c r="C21" i="7"/>
  <c r="B24" i="7"/>
  <c r="B34" i="7"/>
  <c r="BR13" i="7"/>
  <c r="B20" i="7"/>
  <c r="C33" i="7"/>
  <c r="BI12" i="7"/>
  <c r="Q16" i="7" s="1"/>
  <c r="BT13" i="7"/>
  <c r="B29" i="7"/>
  <c r="BN14" i="7"/>
  <c r="A21" i="7"/>
  <c r="L21" i="7" s="1"/>
  <c r="BP14" i="7"/>
  <c r="J48" i="7"/>
  <c r="K48" i="7"/>
  <c r="K50" i="7"/>
  <c r="J50" i="7"/>
  <c r="J44" i="7"/>
  <c r="K44" i="7"/>
  <c r="E106" i="6"/>
  <c r="F106" i="6" s="1"/>
  <c r="E98" i="6"/>
  <c r="F98" i="6" s="1"/>
  <c r="E90" i="6"/>
  <c r="F90" i="6" s="1"/>
  <c r="E82" i="6"/>
  <c r="F82" i="6" s="1"/>
  <c r="E74" i="6"/>
  <c r="F74" i="6" s="1"/>
  <c r="E66" i="6"/>
  <c r="F66" i="6" s="1"/>
  <c r="E58" i="6"/>
  <c r="F58" i="6" s="1"/>
  <c r="E50" i="6"/>
  <c r="F50" i="6" s="1"/>
  <c r="E42" i="6"/>
  <c r="F42" i="6" s="1"/>
  <c r="E34" i="6"/>
  <c r="F34" i="6" s="1"/>
  <c r="E26" i="6"/>
  <c r="F26" i="6" s="1"/>
  <c r="E18" i="6"/>
  <c r="F18" i="6" s="1"/>
  <c r="E10" i="6"/>
  <c r="F10" i="6" s="1"/>
  <c r="E107" i="6"/>
  <c r="F107" i="6" s="1"/>
  <c r="E99" i="6"/>
  <c r="F99" i="6" s="1"/>
  <c r="E91" i="6"/>
  <c r="F91" i="6" s="1"/>
  <c r="E83" i="6"/>
  <c r="F83" i="6" s="1"/>
  <c r="E75" i="6"/>
  <c r="F75" i="6" s="1"/>
  <c r="E67" i="6"/>
  <c r="F67" i="6" s="1"/>
  <c r="E59" i="6"/>
  <c r="F59" i="6" s="1"/>
  <c r="E51" i="6"/>
  <c r="F51" i="6" s="1"/>
  <c r="E43" i="6"/>
  <c r="F43" i="6" s="1"/>
  <c r="E35" i="6"/>
  <c r="F35" i="6" s="1"/>
  <c r="E27" i="6"/>
  <c r="F27" i="6" s="1"/>
  <c r="E19" i="6"/>
  <c r="F19" i="6" s="1"/>
  <c r="E11" i="6"/>
  <c r="F11" i="6" s="1"/>
  <c r="K49" i="7"/>
  <c r="J49" i="7"/>
  <c r="J43" i="7"/>
  <c r="K43" i="7"/>
  <c r="J46" i="7"/>
  <c r="K46" i="7"/>
  <c r="E112" i="6"/>
  <c r="F112" i="6" s="1"/>
  <c r="E104" i="6"/>
  <c r="F104" i="6" s="1"/>
  <c r="E96" i="6"/>
  <c r="F96" i="6" s="1"/>
  <c r="E88" i="6"/>
  <c r="F88" i="6" s="1"/>
  <c r="E80" i="6"/>
  <c r="F80" i="6" s="1"/>
  <c r="E72" i="6"/>
  <c r="F72" i="6" s="1"/>
  <c r="E64" i="6"/>
  <c r="F64" i="6" s="1"/>
  <c r="E56" i="6"/>
  <c r="F56" i="6" s="1"/>
  <c r="E48" i="6"/>
  <c r="F48" i="6" s="1"/>
  <c r="E40" i="6"/>
  <c r="F40" i="6" s="1"/>
  <c r="E32" i="6"/>
  <c r="F32" i="6" s="1"/>
  <c r="E24" i="6"/>
  <c r="F24" i="6" s="1"/>
  <c r="E16" i="6"/>
  <c r="F16" i="6" s="1"/>
  <c r="E113" i="6"/>
  <c r="F113" i="6" s="1"/>
  <c r="E105" i="6"/>
  <c r="F105" i="6" s="1"/>
  <c r="E97" i="6"/>
  <c r="F97" i="6" s="1"/>
  <c r="E89" i="6"/>
  <c r="F89" i="6" s="1"/>
  <c r="E81" i="6"/>
  <c r="F81" i="6" s="1"/>
  <c r="E73" i="6"/>
  <c r="F73" i="6" s="1"/>
  <c r="E65" i="6"/>
  <c r="F65" i="6" s="1"/>
  <c r="E57" i="6"/>
  <c r="F57" i="6" s="1"/>
  <c r="E49" i="6"/>
  <c r="F49" i="6" s="1"/>
  <c r="E41" i="6"/>
  <c r="F41" i="6" s="1"/>
  <c r="E33" i="6"/>
  <c r="F33" i="6" s="1"/>
  <c r="E25" i="6"/>
  <c r="F25" i="6" s="1"/>
  <c r="E17" i="6"/>
  <c r="F17" i="6" s="1"/>
  <c r="L11" i="6"/>
  <c r="O6" i="6"/>
  <c r="E110" i="6"/>
  <c r="F110" i="6" s="1"/>
  <c r="E102" i="6"/>
  <c r="F102" i="6" s="1"/>
  <c r="E94" i="6"/>
  <c r="F94" i="6" s="1"/>
  <c r="E86" i="6"/>
  <c r="F86" i="6" s="1"/>
  <c r="E78" i="6"/>
  <c r="F78" i="6" s="1"/>
  <c r="E70" i="6"/>
  <c r="F70" i="6" s="1"/>
  <c r="E62" i="6"/>
  <c r="F62" i="6" s="1"/>
  <c r="E54" i="6"/>
  <c r="F54" i="6" s="1"/>
  <c r="E46" i="6"/>
  <c r="F46" i="6" s="1"/>
  <c r="E38" i="6"/>
  <c r="F38" i="6" s="1"/>
  <c r="E30" i="6"/>
  <c r="F30" i="6" s="1"/>
  <c r="E22" i="6"/>
  <c r="F22" i="6" s="1"/>
  <c r="E14" i="6"/>
  <c r="F14" i="6" s="1"/>
  <c r="E111" i="6"/>
  <c r="F111" i="6" s="1"/>
  <c r="E103" i="6"/>
  <c r="F103" i="6" s="1"/>
  <c r="E95" i="6"/>
  <c r="F95" i="6" s="1"/>
  <c r="E87" i="6"/>
  <c r="F87" i="6" s="1"/>
  <c r="E79" i="6"/>
  <c r="F79" i="6" s="1"/>
  <c r="E71" i="6"/>
  <c r="F71" i="6" s="1"/>
  <c r="E63" i="6"/>
  <c r="F63" i="6" s="1"/>
  <c r="E55" i="6"/>
  <c r="F55" i="6" s="1"/>
  <c r="E47" i="6"/>
  <c r="F47" i="6" s="1"/>
  <c r="E39" i="6"/>
  <c r="F39" i="6" s="1"/>
  <c r="E31" i="6"/>
  <c r="F31" i="6" s="1"/>
  <c r="E23" i="6"/>
  <c r="F23" i="6" s="1"/>
  <c r="E15" i="6"/>
  <c r="F15" i="6" s="1"/>
  <c r="K52" i="7"/>
  <c r="J52" i="7"/>
  <c r="E108" i="6"/>
  <c r="F108" i="6" s="1"/>
  <c r="E92" i="6"/>
  <c r="F92" i="6" s="1"/>
  <c r="E84" i="6"/>
  <c r="F84" i="6" s="1"/>
  <c r="E68" i="6"/>
  <c r="F68" i="6" s="1"/>
  <c r="E52" i="6"/>
  <c r="F52" i="6" s="1"/>
  <c r="E36" i="6"/>
  <c r="F36" i="6" s="1"/>
  <c r="E20" i="6"/>
  <c r="F20" i="6" s="1"/>
  <c r="E12" i="6"/>
  <c r="F12" i="6" s="1"/>
  <c r="E109" i="6"/>
  <c r="F109" i="6" s="1"/>
  <c r="E93" i="6"/>
  <c r="F93" i="6" s="1"/>
  <c r="E85" i="6"/>
  <c r="F85" i="6" s="1"/>
  <c r="E77" i="6"/>
  <c r="F77" i="6" s="1"/>
  <c r="E69" i="6"/>
  <c r="F69" i="6" s="1"/>
  <c r="E61" i="6"/>
  <c r="F61" i="6" s="1"/>
  <c r="E53" i="6"/>
  <c r="F53" i="6" s="1"/>
  <c r="E45" i="6"/>
  <c r="F45" i="6" s="1"/>
  <c r="E37" i="6"/>
  <c r="F37" i="6" s="1"/>
  <c r="E29" i="6"/>
  <c r="F29" i="6" s="1"/>
  <c r="E21" i="6"/>
  <c r="F21" i="6" s="1"/>
  <c r="BF12" i="7"/>
  <c r="BG12" i="7"/>
  <c r="B17" i="7" l="1"/>
  <c r="D17" i="7" s="1"/>
  <c r="E17" i="7" s="1"/>
  <c r="O16" i="7"/>
  <c r="A19" i="7"/>
  <c r="L19" i="7" s="1"/>
  <c r="N16" i="7"/>
  <c r="A18" i="7"/>
  <c r="L18" i="7" s="1"/>
  <c r="D34" i="7"/>
  <c r="E34" i="7" s="1"/>
  <c r="J34" i="7"/>
  <c r="J33" i="7"/>
  <c r="D33" i="7"/>
  <c r="E33" i="7" s="1"/>
  <c r="J28" i="7"/>
  <c r="D28" i="7"/>
  <c r="E28" i="7" s="1"/>
  <c r="D27" i="7"/>
  <c r="E27" i="7" s="1"/>
  <c r="J27" i="7"/>
  <c r="D22" i="7"/>
  <c r="E22" i="7" s="1"/>
  <c r="J22" i="7"/>
  <c r="D24" i="7"/>
  <c r="E24" i="7" s="1"/>
  <c r="J24" i="7"/>
  <c r="J32" i="7"/>
  <c r="D32" i="7"/>
  <c r="E32" i="7" s="1"/>
  <c r="D25" i="7"/>
  <c r="E25" i="7" s="1"/>
  <c r="J25" i="7"/>
  <c r="J26" i="7"/>
  <c r="D26" i="7"/>
  <c r="E26" i="7" s="1"/>
  <c r="D18" i="7"/>
  <c r="E18" i="7" s="1"/>
  <c r="F6" i="6"/>
  <c r="D29" i="7"/>
  <c r="E29" i="7" s="1"/>
  <c r="J29" i="7"/>
  <c r="J20" i="7"/>
  <c r="D20" i="7"/>
  <c r="E20" i="7" s="1"/>
  <c r="D19" i="7"/>
  <c r="E19" i="7" s="1"/>
  <c r="D23" i="7"/>
  <c r="E23" i="7" s="1"/>
  <c r="J23" i="7"/>
  <c r="J31" i="7"/>
  <c r="D31" i="7"/>
  <c r="E31" i="7" s="1"/>
  <c r="J21" i="7"/>
  <c r="D21" i="7"/>
  <c r="E21" i="7" s="1"/>
  <c r="J30" i="7"/>
  <c r="D30" i="7"/>
  <c r="E30" i="7" s="1"/>
  <c r="D275" i="7"/>
  <c r="D291" i="7"/>
  <c r="D307" i="7"/>
  <c r="D280" i="7"/>
  <c r="D306" i="7"/>
  <c r="D318" i="7"/>
  <c r="D302" i="7"/>
  <c r="D284" i="7"/>
  <c r="D323" i="7"/>
  <c r="D282" i="7"/>
  <c r="D329" i="7"/>
  <c r="D281" i="7"/>
  <c r="D313" i="7"/>
  <c r="D286" i="7"/>
  <c r="D321" i="7"/>
  <c r="D324" i="7"/>
  <c r="D285" i="7"/>
  <c r="D336" i="7"/>
  <c r="D279" i="7"/>
  <c r="D295" i="7"/>
  <c r="D273" i="7"/>
  <c r="D290" i="7"/>
  <c r="D309" i="7"/>
  <c r="D276" i="7"/>
  <c r="D311" i="7"/>
  <c r="D288" i="7"/>
  <c r="D327" i="7"/>
  <c r="D301" i="7"/>
  <c r="D332" i="7"/>
  <c r="D289" i="7"/>
  <c r="D319" i="7"/>
  <c r="D297" i="7"/>
  <c r="D334" i="7"/>
  <c r="D304" i="7"/>
  <c r="D320" i="7"/>
  <c r="D305" i="7"/>
  <c r="D283" i="7"/>
  <c r="D299" i="7"/>
  <c r="D274" i="7"/>
  <c r="D293" i="7"/>
  <c r="D310" i="7"/>
  <c r="D294" i="7"/>
  <c r="D322" i="7"/>
  <c r="D292" i="7"/>
  <c r="D331" i="7"/>
  <c r="D315" i="7"/>
  <c r="D300" i="7"/>
  <c r="D287" i="7"/>
  <c r="D303" i="7"/>
  <c r="D277" i="7"/>
  <c r="D296" i="7"/>
  <c r="D314" i="7"/>
  <c r="D298" i="7"/>
  <c r="D326" i="7"/>
  <c r="D317" i="7"/>
  <c r="D335" i="7"/>
  <c r="D272" i="7"/>
  <c r="D325" i="7"/>
  <c r="D308" i="7"/>
  <c r="D328" i="7"/>
  <c r="D278" i="7"/>
  <c r="D312" i="7"/>
  <c r="D316" i="7"/>
  <c r="D330" i="7"/>
  <c r="D333" i="7"/>
  <c r="D61" i="7"/>
  <c r="D77" i="7"/>
  <c r="D55" i="7"/>
  <c r="D71" i="7"/>
  <c r="D87" i="7"/>
  <c r="D76" i="7"/>
  <c r="D102" i="7"/>
  <c r="D64" i="7"/>
  <c r="D92" i="7"/>
  <c r="D108" i="7"/>
  <c r="D124" i="7"/>
  <c r="D140" i="7"/>
  <c r="D97" i="7"/>
  <c r="D126" i="7"/>
  <c r="D99" i="7"/>
  <c r="D125" i="7"/>
  <c r="D103" i="7"/>
  <c r="D127" i="7"/>
  <c r="D101" i="7"/>
  <c r="D154" i="7"/>
  <c r="D109" i="7"/>
  <c r="D146" i="7"/>
  <c r="D159" i="7"/>
  <c r="D139" i="7"/>
  <c r="D164" i="7"/>
  <c r="D183" i="7"/>
  <c r="D199" i="7"/>
  <c r="D215" i="7"/>
  <c r="D93" i="7"/>
  <c r="D165" i="7"/>
  <c r="D180" i="7"/>
  <c r="D196" i="7"/>
  <c r="D212" i="7"/>
  <c r="D141" i="7"/>
  <c r="D174" i="7"/>
  <c r="D190" i="7"/>
  <c r="D206" i="7"/>
  <c r="D222" i="7"/>
  <c r="D224" i="7"/>
  <c r="D240" i="7"/>
  <c r="D256" i="7"/>
  <c r="D152" i="7"/>
  <c r="D220" i="7"/>
  <c r="D237" i="7"/>
  <c r="D253" i="7"/>
  <c r="D269" i="7"/>
  <c r="D173" i="7"/>
  <c r="D231" i="7"/>
  <c r="D247" i="7"/>
  <c r="D263" i="7"/>
  <c r="D226" i="7"/>
  <c r="D270" i="7"/>
  <c r="D65" i="7"/>
  <c r="D75" i="7"/>
  <c r="D84" i="7"/>
  <c r="D72" i="7"/>
  <c r="D112" i="7"/>
  <c r="D144" i="7"/>
  <c r="D129" i="7"/>
  <c r="D70" i="7"/>
  <c r="D130" i="7"/>
  <c r="D158" i="7"/>
  <c r="D147" i="7"/>
  <c r="D145" i="7"/>
  <c r="D187" i="7"/>
  <c r="D219" i="7"/>
  <c r="D168" i="7"/>
  <c r="D200" i="7"/>
  <c r="D153" i="7"/>
  <c r="D194" i="7"/>
  <c r="D177" i="7"/>
  <c r="D244" i="7"/>
  <c r="D181" i="7"/>
  <c r="D241" i="7"/>
  <c r="D160" i="7"/>
  <c r="D235" i="7"/>
  <c r="D267" i="7"/>
  <c r="D201" i="7"/>
  <c r="D262" i="7"/>
  <c r="D53" i="7"/>
  <c r="D69" i="7"/>
  <c r="D85" i="7"/>
  <c r="D63" i="7"/>
  <c r="D79" i="7"/>
  <c r="D60" i="7"/>
  <c r="D94" i="7"/>
  <c r="D110" i="7"/>
  <c r="D80" i="7"/>
  <c r="D100" i="7"/>
  <c r="D116" i="7"/>
  <c r="D132" i="7"/>
  <c r="D54" i="7"/>
  <c r="D113" i="7"/>
  <c r="D86" i="7"/>
  <c r="D119" i="7"/>
  <c r="D78" i="7"/>
  <c r="D114" i="7"/>
  <c r="D133" i="7"/>
  <c r="D138" i="7"/>
  <c r="D162" i="7"/>
  <c r="D137" i="7"/>
  <c r="D151" i="7"/>
  <c r="D167" i="7"/>
  <c r="D148" i="7"/>
  <c r="D175" i="7"/>
  <c r="D191" i="7"/>
  <c r="D207" i="7"/>
  <c r="D223" i="7"/>
  <c r="D149" i="7"/>
  <c r="D172" i="7"/>
  <c r="D188" i="7"/>
  <c r="D204" i="7"/>
  <c r="D74" i="7"/>
  <c r="D161" i="7"/>
  <c r="D182" i="7"/>
  <c r="D198" i="7"/>
  <c r="D214" i="7"/>
  <c r="D193" i="7"/>
  <c r="D232" i="7"/>
  <c r="D248" i="7"/>
  <c r="D268" i="7"/>
  <c r="D197" i="7"/>
  <c r="D229" i="7"/>
  <c r="D245" i="7"/>
  <c r="D261" i="7"/>
  <c r="D169" i="7"/>
  <c r="D205" i="7"/>
  <c r="D239" i="7"/>
  <c r="D255" i="7"/>
  <c r="D271" i="7"/>
  <c r="D250" i="7"/>
  <c r="D238" i="7"/>
  <c r="D258" i="7"/>
  <c r="D221" i="7"/>
  <c r="D57" i="7"/>
  <c r="D73" i="7"/>
  <c r="D89" i="7"/>
  <c r="D67" i="7"/>
  <c r="D83" i="7"/>
  <c r="D68" i="7"/>
  <c r="D98" i="7"/>
  <c r="D58" i="7"/>
  <c r="D88" i="7"/>
  <c r="D104" i="7"/>
  <c r="D120" i="7"/>
  <c r="D136" i="7"/>
  <c r="D82" i="7"/>
  <c r="D123" i="7"/>
  <c r="D91" i="7"/>
  <c r="D122" i="7"/>
  <c r="D95" i="7"/>
  <c r="D117" i="7"/>
  <c r="D90" i="7"/>
  <c r="D150" i="7"/>
  <c r="D166" i="7"/>
  <c r="D143" i="7"/>
  <c r="D155" i="7"/>
  <c r="D135" i="7"/>
  <c r="D156" i="7"/>
  <c r="D179" i="7"/>
  <c r="D195" i="7"/>
  <c r="D211" i="7"/>
  <c r="D62" i="7"/>
  <c r="D157" i="7"/>
  <c r="D176" i="7"/>
  <c r="D192" i="7"/>
  <c r="D208" i="7"/>
  <c r="D134" i="7"/>
  <c r="D170" i="7"/>
  <c r="D186" i="7"/>
  <c r="D202" i="7"/>
  <c r="D218" i="7"/>
  <c r="D209" i="7"/>
  <c r="D236" i="7"/>
  <c r="D252" i="7"/>
  <c r="D115" i="7"/>
  <c r="D213" i="7"/>
  <c r="D233" i="7"/>
  <c r="D249" i="7"/>
  <c r="D265" i="7"/>
  <c r="D142" i="7"/>
  <c r="D227" i="7"/>
  <c r="D243" i="7"/>
  <c r="D259" i="7"/>
  <c r="D264" i="7"/>
  <c r="D266" i="7"/>
  <c r="D254" i="7"/>
  <c r="D230" i="7"/>
  <c r="D242" i="7"/>
  <c r="D185" i="7"/>
  <c r="D246" i="7"/>
  <c r="D56" i="7"/>
  <c r="D81" i="7"/>
  <c r="D59" i="7"/>
  <c r="D66" i="7"/>
  <c r="D106" i="7"/>
  <c r="D96" i="7"/>
  <c r="D128" i="7"/>
  <c r="D105" i="7"/>
  <c r="D107" i="7"/>
  <c r="D111" i="7"/>
  <c r="D121" i="7"/>
  <c r="D131" i="7"/>
  <c r="D163" i="7"/>
  <c r="D171" i="7"/>
  <c r="D203" i="7"/>
  <c r="D118" i="7"/>
  <c r="D184" i="7"/>
  <c r="D216" i="7"/>
  <c r="D178" i="7"/>
  <c r="D210" i="7"/>
  <c r="D228" i="7"/>
  <c r="D260" i="7"/>
  <c r="D225" i="7"/>
  <c r="D257" i="7"/>
  <c r="D189" i="7"/>
  <c r="D251" i="7"/>
  <c r="D234" i="7"/>
  <c r="D217" i="7"/>
  <c r="D52" i="7"/>
  <c r="AB53" i="7"/>
  <c r="D50" i="7"/>
  <c r="AB49" i="7"/>
  <c r="D51" i="7"/>
  <c r="D46" i="7"/>
  <c r="D43" i="7"/>
  <c r="D48" i="7"/>
  <c r="D47" i="7"/>
  <c r="D44" i="7"/>
  <c r="AB52" i="7"/>
  <c r="D45" i="7"/>
  <c r="AB51" i="7"/>
  <c r="D49" i="7"/>
  <c r="AB50" i="7"/>
  <c r="J17" i="7" l="1"/>
  <c r="E333" i="7"/>
  <c r="G333" i="7" s="1"/>
  <c r="E330" i="7"/>
  <c r="G330" i="7" s="1"/>
  <c r="E316" i="7"/>
  <c r="G316" i="7" s="1"/>
  <c r="E312" i="7"/>
  <c r="G312" i="7" s="1"/>
  <c r="E278" i="7"/>
  <c r="G278" i="7" s="1"/>
  <c r="E328" i="7"/>
  <c r="G328" i="7" s="1"/>
  <c r="E308" i="7"/>
  <c r="G308" i="7" s="1"/>
  <c r="E325" i="7"/>
  <c r="G325" i="7" s="1"/>
  <c r="E272" i="7"/>
  <c r="G272" i="7" s="1"/>
  <c r="E335" i="7"/>
  <c r="G335" i="7" s="1"/>
  <c r="E317" i="7"/>
  <c r="G317" i="7" s="1"/>
  <c r="E326" i="7"/>
  <c r="G326" i="7" s="1"/>
  <c r="E298" i="7"/>
  <c r="G298" i="7" s="1"/>
  <c r="E314" i="7"/>
  <c r="G314" i="7" s="1"/>
  <c r="E296" i="7"/>
  <c r="G296" i="7" s="1"/>
  <c r="E277" i="7"/>
  <c r="G277" i="7" s="1"/>
  <c r="E303" i="7"/>
  <c r="G303" i="7" s="1"/>
  <c r="E287" i="7"/>
  <c r="G287" i="7" s="1"/>
  <c r="E300" i="7"/>
  <c r="G300" i="7" s="1"/>
  <c r="E315" i="7"/>
  <c r="G315" i="7" s="1"/>
  <c r="E331" i="7"/>
  <c r="G331" i="7" s="1"/>
  <c r="E292" i="7"/>
  <c r="G292" i="7" s="1"/>
  <c r="E322" i="7"/>
  <c r="G322" i="7" s="1"/>
  <c r="E294" i="7"/>
  <c r="G294" i="7" s="1"/>
  <c r="E310" i="7"/>
  <c r="G310" i="7" s="1"/>
  <c r="E293" i="7"/>
  <c r="G293" i="7" s="1"/>
  <c r="E274" i="7"/>
  <c r="G274" i="7" s="1"/>
  <c r="E299" i="7"/>
  <c r="G299" i="7" s="1"/>
  <c r="E283" i="7"/>
  <c r="G283" i="7" s="1"/>
  <c r="E305" i="7"/>
  <c r="G305" i="7" s="1"/>
  <c r="E320" i="7"/>
  <c r="G320" i="7" s="1"/>
  <c r="E304" i="7"/>
  <c r="G304" i="7" s="1"/>
  <c r="E334" i="7"/>
  <c r="G334" i="7" s="1"/>
  <c r="E297" i="7"/>
  <c r="G297" i="7" s="1"/>
  <c r="E319" i="7"/>
  <c r="G319" i="7" s="1"/>
  <c r="E289" i="7"/>
  <c r="G289" i="7" s="1"/>
  <c r="E332" i="7"/>
  <c r="G332" i="7" s="1"/>
  <c r="E301" i="7"/>
  <c r="G301" i="7" s="1"/>
  <c r="E327" i="7"/>
  <c r="G327" i="7" s="1"/>
  <c r="E288" i="7"/>
  <c r="G288" i="7" s="1"/>
  <c r="E311" i="7"/>
  <c r="G311" i="7" s="1"/>
  <c r="E276" i="7"/>
  <c r="G276" i="7" s="1"/>
  <c r="E309" i="7"/>
  <c r="G309" i="7" s="1"/>
  <c r="E290" i="7"/>
  <c r="G290" i="7" s="1"/>
  <c r="E273" i="7"/>
  <c r="G273" i="7" s="1"/>
  <c r="E295" i="7"/>
  <c r="G295" i="7" s="1"/>
  <c r="E279" i="7"/>
  <c r="G279" i="7" s="1"/>
  <c r="E336" i="7"/>
  <c r="G336" i="7" s="1"/>
  <c r="E285" i="7"/>
  <c r="G285" i="7" s="1"/>
  <c r="E324" i="7"/>
  <c r="G324" i="7" s="1"/>
  <c r="E321" i="7"/>
  <c r="G321" i="7" s="1"/>
  <c r="E286" i="7"/>
  <c r="G286" i="7" s="1"/>
  <c r="E313" i="7"/>
  <c r="G313" i="7" s="1"/>
  <c r="E281" i="7"/>
  <c r="G281" i="7" s="1"/>
  <c r="E329" i="7"/>
  <c r="G329" i="7" s="1"/>
  <c r="E282" i="7"/>
  <c r="G282" i="7" s="1"/>
  <c r="E323" i="7"/>
  <c r="G323" i="7" s="1"/>
  <c r="E284" i="7"/>
  <c r="G284" i="7" s="1"/>
  <c r="E302" i="7"/>
  <c r="G302" i="7" s="1"/>
  <c r="E318" i="7"/>
  <c r="G318" i="7" s="1"/>
  <c r="E306" i="7"/>
  <c r="G306" i="7" s="1"/>
  <c r="E280" i="7"/>
  <c r="G280" i="7" s="1"/>
  <c r="E307" i="7"/>
  <c r="G307" i="7" s="1"/>
  <c r="E291" i="7"/>
  <c r="G291" i="7" s="1"/>
  <c r="E275" i="7"/>
  <c r="G275" i="7" s="1"/>
  <c r="E217" i="7"/>
  <c r="G217" i="7" s="1"/>
  <c r="E234" i="7"/>
  <c r="G234" i="7" s="1"/>
  <c r="E251" i="7"/>
  <c r="G251" i="7" s="1"/>
  <c r="E189" i="7"/>
  <c r="G189" i="7" s="1"/>
  <c r="E257" i="7"/>
  <c r="G257" i="7" s="1"/>
  <c r="E225" i="7"/>
  <c r="G225" i="7" s="1"/>
  <c r="E260" i="7"/>
  <c r="G260" i="7" s="1"/>
  <c r="E228" i="7"/>
  <c r="G228" i="7" s="1"/>
  <c r="E210" i="7"/>
  <c r="G210" i="7" s="1"/>
  <c r="E178" i="7"/>
  <c r="G178" i="7" s="1"/>
  <c r="E216" i="7"/>
  <c r="G216" i="7" s="1"/>
  <c r="E184" i="7"/>
  <c r="G184" i="7" s="1"/>
  <c r="E118" i="7"/>
  <c r="G118" i="7" s="1"/>
  <c r="E203" i="7"/>
  <c r="G203" i="7" s="1"/>
  <c r="E171" i="7"/>
  <c r="G171" i="7" s="1"/>
  <c r="E163" i="7"/>
  <c r="G163" i="7" s="1"/>
  <c r="E131" i="7"/>
  <c r="G131" i="7" s="1"/>
  <c r="E121" i="7"/>
  <c r="G121" i="7" s="1"/>
  <c r="E111" i="7"/>
  <c r="G111" i="7" s="1"/>
  <c r="E107" i="7"/>
  <c r="G107" i="7" s="1"/>
  <c r="E105" i="7"/>
  <c r="G105" i="7" s="1"/>
  <c r="E128" i="7"/>
  <c r="G128" i="7" s="1"/>
  <c r="E96" i="7"/>
  <c r="G96" i="7" s="1"/>
  <c r="E106" i="7"/>
  <c r="G106" i="7" s="1"/>
  <c r="E66" i="7"/>
  <c r="G66" i="7" s="1"/>
  <c r="E59" i="7"/>
  <c r="G59" i="7" s="1"/>
  <c r="E81" i="7"/>
  <c r="G81" i="7" s="1"/>
  <c r="E56" i="7"/>
  <c r="G56" i="7" s="1"/>
  <c r="E246" i="7"/>
  <c r="G246" i="7" s="1"/>
  <c r="E185" i="7"/>
  <c r="G185" i="7" s="1"/>
  <c r="E242" i="7"/>
  <c r="G242" i="7" s="1"/>
  <c r="E230" i="7"/>
  <c r="G230" i="7" s="1"/>
  <c r="E254" i="7"/>
  <c r="G254" i="7" s="1"/>
  <c r="E266" i="7"/>
  <c r="G266" i="7" s="1"/>
  <c r="E264" i="7"/>
  <c r="G264" i="7" s="1"/>
  <c r="E259" i="7"/>
  <c r="G259" i="7" s="1"/>
  <c r="E243" i="7"/>
  <c r="G243" i="7" s="1"/>
  <c r="E227" i="7"/>
  <c r="G227" i="7" s="1"/>
  <c r="E142" i="7"/>
  <c r="G142" i="7" s="1"/>
  <c r="E265" i="7"/>
  <c r="G265" i="7" s="1"/>
  <c r="E249" i="7"/>
  <c r="G249" i="7" s="1"/>
  <c r="E233" i="7"/>
  <c r="G233" i="7" s="1"/>
  <c r="E213" i="7"/>
  <c r="G213" i="7" s="1"/>
  <c r="E115" i="7"/>
  <c r="G115" i="7" s="1"/>
  <c r="E252" i="7"/>
  <c r="G252" i="7" s="1"/>
  <c r="E236" i="7"/>
  <c r="G236" i="7" s="1"/>
  <c r="E209" i="7"/>
  <c r="G209" i="7" s="1"/>
  <c r="E218" i="7"/>
  <c r="G218" i="7" s="1"/>
  <c r="E202" i="7"/>
  <c r="G202" i="7" s="1"/>
  <c r="E186" i="7"/>
  <c r="G186" i="7" s="1"/>
  <c r="E170" i="7"/>
  <c r="G170" i="7" s="1"/>
  <c r="E134" i="7"/>
  <c r="G134" i="7" s="1"/>
  <c r="E208" i="7"/>
  <c r="G208" i="7" s="1"/>
  <c r="E192" i="7"/>
  <c r="G192" i="7" s="1"/>
  <c r="E176" i="7"/>
  <c r="G176" i="7" s="1"/>
  <c r="E157" i="7"/>
  <c r="G157" i="7" s="1"/>
  <c r="E62" i="7"/>
  <c r="G62" i="7" s="1"/>
  <c r="E211" i="7"/>
  <c r="G211" i="7" s="1"/>
  <c r="E195" i="7"/>
  <c r="G195" i="7" s="1"/>
  <c r="E179" i="7"/>
  <c r="G179" i="7" s="1"/>
  <c r="E156" i="7"/>
  <c r="G156" i="7" s="1"/>
  <c r="E135" i="7"/>
  <c r="G135" i="7" s="1"/>
  <c r="E155" i="7"/>
  <c r="G155" i="7" s="1"/>
  <c r="E143" i="7"/>
  <c r="G143" i="7" s="1"/>
  <c r="E166" i="7"/>
  <c r="G166" i="7" s="1"/>
  <c r="E150" i="7"/>
  <c r="G150" i="7" s="1"/>
  <c r="E90" i="7"/>
  <c r="G90" i="7" s="1"/>
  <c r="E117" i="7"/>
  <c r="G117" i="7" s="1"/>
  <c r="E95" i="7"/>
  <c r="G95" i="7" s="1"/>
  <c r="E122" i="7"/>
  <c r="G122" i="7" s="1"/>
  <c r="E91" i="7"/>
  <c r="G91" i="7" s="1"/>
  <c r="E123" i="7"/>
  <c r="G123" i="7" s="1"/>
  <c r="E82" i="7"/>
  <c r="G82" i="7" s="1"/>
  <c r="E136" i="7"/>
  <c r="G136" i="7" s="1"/>
  <c r="E120" i="7"/>
  <c r="G120" i="7" s="1"/>
  <c r="E104" i="7"/>
  <c r="G104" i="7" s="1"/>
  <c r="E88" i="7"/>
  <c r="G88" i="7" s="1"/>
  <c r="E58" i="7"/>
  <c r="G58" i="7" s="1"/>
  <c r="E98" i="7"/>
  <c r="G98" i="7" s="1"/>
  <c r="E68" i="7"/>
  <c r="G68" i="7" s="1"/>
  <c r="E83" i="7"/>
  <c r="G83" i="7" s="1"/>
  <c r="E67" i="7"/>
  <c r="G67" i="7" s="1"/>
  <c r="E89" i="7"/>
  <c r="G89" i="7" s="1"/>
  <c r="E73" i="7"/>
  <c r="G73" i="7" s="1"/>
  <c r="E57" i="7"/>
  <c r="G57" i="7" s="1"/>
  <c r="E221" i="7"/>
  <c r="G221" i="7" s="1"/>
  <c r="E258" i="7"/>
  <c r="G258" i="7" s="1"/>
  <c r="E238" i="7"/>
  <c r="G238" i="7" s="1"/>
  <c r="E250" i="7"/>
  <c r="G250" i="7" s="1"/>
  <c r="E271" i="7"/>
  <c r="G271" i="7" s="1"/>
  <c r="E255" i="7"/>
  <c r="G255" i="7" s="1"/>
  <c r="E239" i="7"/>
  <c r="G239" i="7" s="1"/>
  <c r="E205" i="7"/>
  <c r="G205" i="7" s="1"/>
  <c r="E169" i="7"/>
  <c r="G169" i="7" s="1"/>
  <c r="E261" i="7"/>
  <c r="G261" i="7" s="1"/>
  <c r="E245" i="7"/>
  <c r="G245" i="7" s="1"/>
  <c r="E229" i="7"/>
  <c r="G229" i="7" s="1"/>
  <c r="E197" i="7"/>
  <c r="G197" i="7" s="1"/>
  <c r="E268" i="7"/>
  <c r="G268" i="7" s="1"/>
  <c r="E248" i="7"/>
  <c r="G248" i="7" s="1"/>
  <c r="E232" i="7"/>
  <c r="G232" i="7" s="1"/>
  <c r="E193" i="7"/>
  <c r="G193" i="7" s="1"/>
  <c r="E214" i="7"/>
  <c r="G214" i="7" s="1"/>
  <c r="E198" i="7"/>
  <c r="G198" i="7" s="1"/>
  <c r="E182" i="7"/>
  <c r="G182" i="7" s="1"/>
  <c r="E161" i="7"/>
  <c r="G161" i="7" s="1"/>
  <c r="E74" i="7"/>
  <c r="G74" i="7" s="1"/>
  <c r="E204" i="7"/>
  <c r="G204" i="7" s="1"/>
  <c r="E188" i="7"/>
  <c r="G188" i="7" s="1"/>
  <c r="E172" i="7"/>
  <c r="G172" i="7" s="1"/>
  <c r="E149" i="7"/>
  <c r="G149" i="7" s="1"/>
  <c r="E223" i="7"/>
  <c r="G223" i="7" s="1"/>
  <c r="E207" i="7"/>
  <c r="G207" i="7" s="1"/>
  <c r="E191" i="7"/>
  <c r="G191" i="7" s="1"/>
  <c r="E175" i="7"/>
  <c r="G175" i="7" s="1"/>
  <c r="E148" i="7"/>
  <c r="G148" i="7" s="1"/>
  <c r="E167" i="7"/>
  <c r="G167" i="7" s="1"/>
  <c r="E151" i="7"/>
  <c r="G151" i="7" s="1"/>
  <c r="E137" i="7"/>
  <c r="G137" i="7" s="1"/>
  <c r="E162" i="7"/>
  <c r="G162" i="7" s="1"/>
  <c r="E138" i="7"/>
  <c r="G138" i="7" s="1"/>
  <c r="E133" i="7"/>
  <c r="G133" i="7" s="1"/>
  <c r="E114" i="7"/>
  <c r="G114" i="7" s="1"/>
  <c r="E78" i="7"/>
  <c r="G78" i="7" s="1"/>
  <c r="E119" i="7"/>
  <c r="G119" i="7" s="1"/>
  <c r="E86" i="7"/>
  <c r="G86" i="7" s="1"/>
  <c r="E113" i="7"/>
  <c r="G113" i="7" s="1"/>
  <c r="E54" i="7"/>
  <c r="G54" i="7" s="1"/>
  <c r="E132" i="7"/>
  <c r="G132" i="7" s="1"/>
  <c r="E116" i="7"/>
  <c r="G116" i="7" s="1"/>
  <c r="E100" i="7"/>
  <c r="G100" i="7" s="1"/>
  <c r="E80" i="7"/>
  <c r="G80" i="7" s="1"/>
  <c r="E110" i="7"/>
  <c r="G110" i="7" s="1"/>
  <c r="E94" i="7"/>
  <c r="G94" i="7" s="1"/>
  <c r="E60" i="7"/>
  <c r="G60" i="7" s="1"/>
  <c r="E79" i="7"/>
  <c r="G79" i="7" s="1"/>
  <c r="E63" i="7"/>
  <c r="G63" i="7" s="1"/>
  <c r="E85" i="7"/>
  <c r="G85" i="7" s="1"/>
  <c r="E69" i="7"/>
  <c r="G69" i="7" s="1"/>
  <c r="E53" i="7"/>
  <c r="G53" i="7" s="1"/>
  <c r="E262" i="7"/>
  <c r="G262" i="7" s="1"/>
  <c r="E201" i="7"/>
  <c r="G201" i="7" s="1"/>
  <c r="E267" i="7"/>
  <c r="G267" i="7" s="1"/>
  <c r="E235" i="7"/>
  <c r="G235" i="7" s="1"/>
  <c r="E160" i="7"/>
  <c r="G160" i="7" s="1"/>
  <c r="E241" i="7"/>
  <c r="G241" i="7" s="1"/>
  <c r="E181" i="7"/>
  <c r="G181" i="7" s="1"/>
  <c r="E244" i="7"/>
  <c r="G244" i="7" s="1"/>
  <c r="E177" i="7"/>
  <c r="G177" i="7" s="1"/>
  <c r="E194" i="7"/>
  <c r="G194" i="7" s="1"/>
  <c r="E153" i="7"/>
  <c r="G153" i="7" s="1"/>
  <c r="E200" i="7"/>
  <c r="G200" i="7" s="1"/>
  <c r="E168" i="7"/>
  <c r="G168" i="7" s="1"/>
  <c r="E219" i="7"/>
  <c r="G219" i="7" s="1"/>
  <c r="E187" i="7"/>
  <c r="G187" i="7" s="1"/>
  <c r="E145" i="7"/>
  <c r="G145" i="7" s="1"/>
  <c r="E147" i="7"/>
  <c r="G147" i="7" s="1"/>
  <c r="E158" i="7"/>
  <c r="G158" i="7" s="1"/>
  <c r="E130" i="7"/>
  <c r="G130" i="7" s="1"/>
  <c r="E70" i="7"/>
  <c r="G70" i="7" s="1"/>
  <c r="E129" i="7"/>
  <c r="G129" i="7" s="1"/>
  <c r="E144" i="7"/>
  <c r="G144" i="7" s="1"/>
  <c r="E112" i="7"/>
  <c r="G112" i="7" s="1"/>
  <c r="E72" i="7"/>
  <c r="G72" i="7" s="1"/>
  <c r="E84" i="7"/>
  <c r="G84" i="7" s="1"/>
  <c r="E75" i="7"/>
  <c r="G75" i="7" s="1"/>
  <c r="E65" i="7"/>
  <c r="G65" i="7" s="1"/>
  <c r="E270" i="7"/>
  <c r="G270" i="7" s="1"/>
  <c r="E226" i="7"/>
  <c r="G226" i="7" s="1"/>
  <c r="E263" i="7"/>
  <c r="G263" i="7" s="1"/>
  <c r="E247" i="7"/>
  <c r="G247" i="7" s="1"/>
  <c r="E231" i="7"/>
  <c r="G231" i="7" s="1"/>
  <c r="E173" i="7"/>
  <c r="G173" i="7" s="1"/>
  <c r="E269" i="7"/>
  <c r="G269" i="7" s="1"/>
  <c r="E253" i="7"/>
  <c r="G253" i="7" s="1"/>
  <c r="E237" i="7"/>
  <c r="G237" i="7" s="1"/>
  <c r="E220" i="7"/>
  <c r="G220" i="7" s="1"/>
  <c r="E152" i="7"/>
  <c r="G152" i="7" s="1"/>
  <c r="E256" i="7"/>
  <c r="G256" i="7" s="1"/>
  <c r="E240" i="7"/>
  <c r="G240" i="7" s="1"/>
  <c r="E224" i="7"/>
  <c r="G224" i="7" s="1"/>
  <c r="E222" i="7"/>
  <c r="G222" i="7" s="1"/>
  <c r="E206" i="7"/>
  <c r="G206" i="7" s="1"/>
  <c r="E190" i="7"/>
  <c r="G190" i="7" s="1"/>
  <c r="E174" i="7"/>
  <c r="G174" i="7" s="1"/>
  <c r="E141" i="7"/>
  <c r="G141" i="7" s="1"/>
  <c r="E212" i="7"/>
  <c r="G212" i="7" s="1"/>
  <c r="E196" i="7"/>
  <c r="G196" i="7" s="1"/>
  <c r="E180" i="7"/>
  <c r="G180" i="7" s="1"/>
  <c r="E165" i="7"/>
  <c r="G165" i="7" s="1"/>
  <c r="E93" i="7"/>
  <c r="G93" i="7" s="1"/>
  <c r="E215" i="7"/>
  <c r="G215" i="7" s="1"/>
  <c r="E199" i="7"/>
  <c r="G199" i="7" s="1"/>
  <c r="E183" i="7"/>
  <c r="G183" i="7" s="1"/>
  <c r="E164" i="7"/>
  <c r="G164" i="7" s="1"/>
  <c r="E139" i="7"/>
  <c r="G139" i="7" s="1"/>
  <c r="E159" i="7"/>
  <c r="G159" i="7" s="1"/>
  <c r="E146" i="7"/>
  <c r="G146" i="7" s="1"/>
  <c r="E109" i="7"/>
  <c r="G109" i="7" s="1"/>
  <c r="E154" i="7"/>
  <c r="G154" i="7" s="1"/>
  <c r="E101" i="7"/>
  <c r="G101" i="7" s="1"/>
  <c r="E127" i="7"/>
  <c r="G127" i="7" s="1"/>
  <c r="E103" i="7"/>
  <c r="G103" i="7" s="1"/>
  <c r="E125" i="7"/>
  <c r="G125" i="7" s="1"/>
  <c r="E99" i="7"/>
  <c r="G99" i="7" s="1"/>
  <c r="E126" i="7"/>
  <c r="G126" i="7" s="1"/>
  <c r="E97" i="7"/>
  <c r="G97" i="7" s="1"/>
  <c r="E140" i="7"/>
  <c r="G140" i="7" s="1"/>
  <c r="E124" i="7"/>
  <c r="G124" i="7" s="1"/>
  <c r="E108" i="7"/>
  <c r="G108" i="7" s="1"/>
  <c r="E92" i="7"/>
  <c r="G92" i="7" s="1"/>
  <c r="E64" i="7"/>
  <c r="G64" i="7" s="1"/>
  <c r="E102" i="7"/>
  <c r="G102" i="7" s="1"/>
  <c r="E76" i="7"/>
  <c r="G76" i="7" s="1"/>
  <c r="E87" i="7"/>
  <c r="G87" i="7" s="1"/>
  <c r="E71" i="7"/>
  <c r="G71" i="7" s="1"/>
  <c r="E55" i="7"/>
  <c r="G55" i="7" s="1"/>
  <c r="E77" i="7"/>
  <c r="G77" i="7" s="1"/>
  <c r="E61" i="7"/>
  <c r="G61" i="7" s="1"/>
  <c r="J18" i="7"/>
  <c r="I12" i="7"/>
  <c r="I13" i="7" s="1"/>
  <c r="C41" i="7" s="1"/>
  <c r="B42" i="7"/>
  <c r="J19" i="7"/>
  <c r="E44" i="7"/>
  <c r="G44" i="7" s="1"/>
  <c r="E45" i="7"/>
  <c r="G45" i="7" s="1"/>
  <c r="AC52" i="7"/>
  <c r="E46" i="7"/>
  <c r="G46" i="7" s="1"/>
  <c r="E48" i="7"/>
  <c r="G48" i="7" s="1"/>
  <c r="AC49" i="7"/>
  <c r="E50" i="7"/>
  <c r="G50" i="7" s="1"/>
  <c r="AC51" i="7"/>
  <c r="AC53" i="7"/>
  <c r="E43" i="7"/>
  <c r="E52" i="7"/>
  <c r="G52" i="7" s="1"/>
  <c r="E47" i="7"/>
  <c r="G47" i="7" s="1"/>
  <c r="AC50" i="7"/>
  <c r="E51" i="7"/>
  <c r="G51" i="7" s="1"/>
  <c r="E49" i="7"/>
  <c r="G49" i="7" s="1"/>
  <c r="L277" i="7" l="1"/>
  <c r="L285" i="7"/>
  <c r="L293" i="7"/>
  <c r="L301" i="7"/>
  <c r="L284" i="7"/>
  <c r="L303" i="7"/>
  <c r="L276" i="7"/>
  <c r="L291" i="7"/>
  <c r="L299" i="7"/>
  <c r="L324" i="7"/>
  <c r="L288" i="7"/>
  <c r="L296" i="7"/>
  <c r="L311" i="7"/>
  <c r="L275" i="7"/>
  <c r="L319" i="7"/>
  <c r="L322" i="7"/>
  <c r="L332" i="7"/>
  <c r="L334" i="7"/>
  <c r="L327" i="7"/>
  <c r="L330" i="7"/>
  <c r="L317" i="7"/>
  <c r="L294" i="7"/>
  <c r="L282" i="7"/>
  <c r="L310" i="7"/>
  <c r="L298" i="7"/>
  <c r="L323" i="7"/>
  <c r="L331" i="7"/>
  <c r="L274" i="7"/>
  <c r="L306" i="7"/>
  <c r="L316" i="7"/>
  <c r="L318" i="7"/>
  <c r="M318" i="7" s="1"/>
  <c r="L272" i="7"/>
  <c r="L321" i="7"/>
  <c r="L329" i="7"/>
  <c r="L302" i="7"/>
  <c r="M302" i="7" s="1"/>
  <c r="L336" i="7"/>
  <c r="L304" i="7"/>
  <c r="M304" i="7" s="1"/>
  <c r="L279" i="7"/>
  <c r="L309" i="7"/>
  <c r="L328" i="7"/>
  <c r="L286" i="7"/>
  <c r="M286" i="7" s="1"/>
  <c r="L313" i="7"/>
  <c r="L308" i="7"/>
  <c r="L312" i="7"/>
  <c r="M312" i="7" s="1"/>
  <c r="L315" i="7"/>
  <c r="L333" i="7"/>
  <c r="M333" i="7" s="1"/>
  <c r="L273" i="7"/>
  <c r="L281" i="7"/>
  <c r="L289" i="7"/>
  <c r="L297" i="7"/>
  <c r="M297" i="7" s="1"/>
  <c r="L305" i="7"/>
  <c r="M305" i="7" s="1"/>
  <c r="L287" i="7"/>
  <c r="M287" i="7" s="1"/>
  <c r="L300" i="7"/>
  <c r="M300" i="7" s="1"/>
  <c r="L280" i="7"/>
  <c r="M280" i="7" s="1"/>
  <c r="L295" i="7"/>
  <c r="M295" i="7" s="1"/>
  <c r="L320" i="7"/>
  <c r="L292" i="7"/>
  <c r="M292" i="7" s="1"/>
  <c r="L307" i="7"/>
  <c r="M307" i="7" s="1"/>
  <c r="L314" i="7"/>
  <c r="M314" i="7" s="1"/>
  <c r="L283" i="7"/>
  <c r="L326" i="7"/>
  <c r="L335" i="7"/>
  <c r="M335" i="7" s="1"/>
  <c r="L278" i="7"/>
  <c r="M278" i="7" s="1"/>
  <c r="L290" i="7"/>
  <c r="M290" i="7" s="1"/>
  <c r="L325" i="7"/>
  <c r="M325" i="7" s="1"/>
  <c r="L54" i="7"/>
  <c r="L55" i="7"/>
  <c r="L63" i="7"/>
  <c r="L71" i="7"/>
  <c r="L79" i="7"/>
  <c r="L87" i="7"/>
  <c r="L57" i="7"/>
  <c r="L65" i="7"/>
  <c r="L73" i="7"/>
  <c r="L81" i="7"/>
  <c r="L89" i="7"/>
  <c r="L68" i="7"/>
  <c r="L92" i="7"/>
  <c r="L100" i="7"/>
  <c r="L108" i="7"/>
  <c r="L74" i="7"/>
  <c r="L90" i="7"/>
  <c r="L98" i="7"/>
  <c r="L106" i="7"/>
  <c r="L114" i="7"/>
  <c r="L122" i="7"/>
  <c r="L130" i="7"/>
  <c r="L138" i="7"/>
  <c r="L64" i="7"/>
  <c r="M64" i="7" s="1"/>
  <c r="L119" i="7"/>
  <c r="L72" i="7"/>
  <c r="M72" i="7" s="1"/>
  <c r="L97" i="7"/>
  <c r="L111" i="7"/>
  <c r="L129" i="7"/>
  <c r="L84" i="7"/>
  <c r="L140" i="7"/>
  <c r="L132" i="7"/>
  <c r="L169" i="7"/>
  <c r="L177" i="7"/>
  <c r="L185" i="7"/>
  <c r="L193" i="7"/>
  <c r="L201" i="7"/>
  <c r="L209" i="7"/>
  <c r="L217" i="7"/>
  <c r="L174" i="7"/>
  <c r="L182" i="7"/>
  <c r="L190" i="7"/>
  <c r="L198" i="7"/>
  <c r="L206" i="7"/>
  <c r="L214" i="7"/>
  <c r="L145" i="7"/>
  <c r="L154" i="7"/>
  <c r="L187" i="7"/>
  <c r="L219" i="7"/>
  <c r="L162" i="7"/>
  <c r="L191" i="7"/>
  <c r="L95" i="7"/>
  <c r="L218" i="7"/>
  <c r="M218" i="7" s="1"/>
  <c r="L268" i="7"/>
  <c r="L86" i="7"/>
  <c r="L120" i="7"/>
  <c r="M120" i="7" s="1"/>
  <c r="L101" i="7"/>
  <c r="L137" i="7"/>
  <c r="L160" i="7"/>
  <c r="L153" i="7"/>
  <c r="L150" i="7"/>
  <c r="L151" i="7"/>
  <c r="L147" i="7"/>
  <c r="L180" i="7"/>
  <c r="L204" i="7"/>
  <c r="L230" i="7"/>
  <c r="L227" i="7"/>
  <c r="L251" i="7"/>
  <c r="L245" i="7"/>
  <c r="L269" i="7"/>
  <c r="M269" i="7" s="1"/>
  <c r="L244" i="7"/>
  <c r="L58" i="7"/>
  <c r="M58" i="7" s="1"/>
  <c r="L59" i="7"/>
  <c r="L67" i="7"/>
  <c r="L75" i="7"/>
  <c r="M75" i="7" s="1"/>
  <c r="L83" i="7"/>
  <c r="L53" i="7"/>
  <c r="L61" i="7"/>
  <c r="L69" i="7"/>
  <c r="M69" i="7" s="1"/>
  <c r="L77" i="7"/>
  <c r="L85" i="7"/>
  <c r="L60" i="7"/>
  <c r="L96" i="7"/>
  <c r="M96" i="7" s="1"/>
  <c r="L104" i="7"/>
  <c r="L66" i="7"/>
  <c r="M66" i="7" s="1"/>
  <c r="L82" i="7"/>
  <c r="M82" i="7" s="1"/>
  <c r="L94" i="7"/>
  <c r="L102" i="7"/>
  <c r="M102" i="7" s="1"/>
  <c r="L110" i="7"/>
  <c r="L118" i="7"/>
  <c r="L126" i="7"/>
  <c r="L134" i="7"/>
  <c r="L142" i="7"/>
  <c r="L123" i="7"/>
  <c r="M123" i="7" s="1"/>
  <c r="L80" i="7"/>
  <c r="M80" i="7" s="1"/>
  <c r="L88" i="7"/>
  <c r="L105" i="7"/>
  <c r="L127" i="7"/>
  <c r="L112" i="7"/>
  <c r="M112" i="7" s="1"/>
  <c r="L173" i="7"/>
  <c r="L181" i="7"/>
  <c r="M181" i="7" s="1"/>
  <c r="L189" i="7"/>
  <c r="L197" i="7"/>
  <c r="L205" i="7"/>
  <c r="M205" i="7" s="1"/>
  <c r="L213" i="7"/>
  <c r="L221" i="7"/>
  <c r="L170" i="7"/>
  <c r="M170" i="7" s="1"/>
  <c r="L178" i="7"/>
  <c r="L186" i="7"/>
  <c r="M186" i="7" s="1"/>
  <c r="L194" i="7"/>
  <c r="M194" i="7" s="1"/>
  <c r="L202" i="7"/>
  <c r="M202" i="7" s="1"/>
  <c r="L210" i="7"/>
  <c r="L103" i="7"/>
  <c r="M103" i="7" s="1"/>
  <c r="L171" i="7"/>
  <c r="L203" i="7"/>
  <c r="M203" i="7" s="1"/>
  <c r="L139" i="7"/>
  <c r="M139" i="7" s="1"/>
  <c r="L175" i="7"/>
  <c r="M175" i="7" s="1"/>
  <c r="L207" i="7"/>
  <c r="M207" i="7" s="1"/>
  <c r="L179" i="7"/>
  <c r="L195" i="7"/>
  <c r="L70" i="7"/>
  <c r="M70" i="7" s="1"/>
  <c r="L99" i="7"/>
  <c r="M99" i="7" s="1"/>
  <c r="L113" i="7"/>
  <c r="M113" i="7" s="1"/>
  <c r="L135" i="7"/>
  <c r="M135" i="7" s="1"/>
  <c r="L152" i="7"/>
  <c r="L143" i="7"/>
  <c r="M143" i="7" s="1"/>
  <c r="L131" i="7"/>
  <c r="L172" i="7"/>
  <c r="L196" i="7"/>
  <c r="L220" i="7"/>
  <c r="M220" i="7" s="1"/>
  <c r="L246" i="7"/>
  <c r="M246" i="7" s="1"/>
  <c r="L243" i="7"/>
  <c r="L267" i="7"/>
  <c r="L199" i="7"/>
  <c r="M199" i="7" s="1"/>
  <c r="L237" i="7"/>
  <c r="L261" i="7"/>
  <c r="L258" i="7"/>
  <c r="L62" i="7"/>
  <c r="M62" i="7" s="1"/>
  <c r="L78" i="7"/>
  <c r="M78" i="7" s="1"/>
  <c r="L91" i="7"/>
  <c r="M91" i="7" s="1"/>
  <c r="L107" i="7"/>
  <c r="M107" i="7" s="1"/>
  <c r="L117" i="7"/>
  <c r="L136" i="7"/>
  <c r="M136" i="7" s="1"/>
  <c r="L93" i="7"/>
  <c r="M93" i="7" s="1"/>
  <c r="L109" i="7"/>
  <c r="M109" i="7" s="1"/>
  <c r="L116" i="7"/>
  <c r="L121" i="7"/>
  <c r="M121" i="7" s="1"/>
  <c r="L125" i="7"/>
  <c r="L141" i="7"/>
  <c r="M141" i="7" s="1"/>
  <c r="L148" i="7"/>
  <c r="M148" i="7" s="1"/>
  <c r="L156" i="7"/>
  <c r="L164" i="7"/>
  <c r="L128" i="7"/>
  <c r="L149" i="7"/>
  <c r="M149" i="7" s="1"/>
  <c r="L157" i="7"/>
  <c r="M157" i="7" s="1"/>
  <c r="L165" i="7"/>
  <c r="M165" i="7" s="1"/>
  <c r="L158" i="7"/>
  <c r="L159" i="7"/>
  <c r="L115" i="7"/>
  <c r="M115" i="7" s="1"/>
  <c r="L155" i="7"/>
  <c r="M155" i="7" s="1"/>
  <c r="L168" i="7"/>
  <c r="L176" i="7"/>
  <c r="M176" i="7" s="1"/>
  <c r="L184" i="7"/>
  <c r="L192" i="7"/>
  <c r="M192" i="7" s="1"/>
  <c r="L200" i="7"/>
  <c r="L208" i="7"/>
  <c r="M208" i="7" s="1"/>
  <c r="L216" i="7"/>
  <c r="L226" i="7"/>
  <c r="L234" i="7"/>
  <c r="L242" i="7"/>
  <c r="L250" i="7"/>
  <c r="L222" i="7"/>
  <c r="L231" i="7"/>
  <c r="L239" i="7"/>
  <c r="L247" i="7"/>
  <c r="M247" i="7" s="1"/>
  <c r="L255" i="7"/>
  <c r="L263" i="7"/>
  <c r="L271" i="7"/>
  <c r="L146" i="7"/>
  <c r="L183" i="7"/>
  <c r="M183" i="7" s="1"/>
  <c r="L215" i="7"/>
  <c r="M215" i="7" s="1"/>
  <c r="L225" i="7"/>
  <c r="L233" i="7"/>
  <c r="L241" i="7"/>
  <c r="L249" i="7"/>
  <c r="L257" i="7"/>
  <c r="L265" i="7"/>
  <c r="L254" i="7"/>
  <c r="L228" i="7"/>
  <c r="M228" i="7" s="1"/>
  <c r="L260" i="7"/>
  <c r="L223" i="7"/>
  <c r="M223" i="7" s="1"/>
  <c r="L248" i="7"/>
  <c r="L224" i="7"/>
  <c r="L256" i="7"/>
  <c r="M256" i="7" s="1"/>
  <c r="L252" i="7"/>
  <c r="M252" i="7" s="1"/>
  <c r="L262" i="7"/>
  <c r="M262" i="7" s="1"/>
  <c r="L266" i="7"/>
  <c r="L56" i="7"/>
  <c r="M56" i="7" s="1"/>
  <c r="L76" i="7"/>
  <c r="M76" i="7" s="1"/>
  <c r="L133" i="7"/>
  <c r="M133" i="7" s="1"/>
  <c r="L124" i="7"/>
  <c r="L144" i="7"/>
  <c r="M144" i="7" s="1"/>
  <c r="L161" i="7"/>
  <c r="M161" i="7" s="1"/>
  <c r="L166" i="7"/>
  <c r="M166" i="7" s="1"/>
  <c r="L163" i="7"/>
  <c r="L188" i="7"/>
  <c r="M188" i="7" s="1"/>
  <c r="L212" i="7"/>
  <c r="L238" i="7"/>
  <c r="M238" i="7" s="1"/>
  <c r="L235" i="7"/>
  <c r="M235" i="7" s="1"/>
  <c r="L259" i="7"/>
  <c r="M259" i="7" s="1"/>
  <c r="L167" i="7"/>
  <c r="L229" i="7"/>
  <c r="M229" i="7" s="1"/>
  <c r="L253" i="7"/>
  <c r="L270" i="7"/>
  <c r="M270" i="7" s="1"/>
  <c r="L240" i="7"/>
  <c r="L211" i="7"/>
  <c r="M211" i="7" s="1"/>
  <c r="L264" i="7"/>
  <c r="M264" i="7" s="1"/>
  <c r="L232" i="7"/>
  <c r="M232" i="7" s="1"/>
  <c r="L236" i="7"/>
  <c r="M236" i="7" s="1"/>
  <c r="I14" i="7"/>
  <c r="D41" i="7" s="1"/>
  <c r="B36" i="7"/>
  <c r="G43" i="7"/>
  <c r="W74" i="7"/>
  <c r="O43" i="7" s="1"/>
  <c r="W78" i="7"/>
  <c r="P56" i="7" s="1"/>
  <c r="R56" i="7" s="1"/>
  <c r="W76" i="7"/>
  <c r="W77" i="7"/>
  <c r="W75" i="7"/>
  <c r="W79" i="7"/>
  <c r="L49" i="7"/>
  <c r="L50" i="7"/>
  <c r="L51" i="7"/>
  <c r="L43" i="7"/>
  <c r="L47" i="7"/>
  <c r="L52" i="7"/>
  <c r="L45" i="7"/>
  <c r="L46" i="7"/>
  <c r="L48" i="7"/>
  <c r="L44" i="7"/>
  <c r="M171" i="7" l="1"/>
  <c r="M127" i="7"/>
  <c r="M60" i="7"/>
  <c r="M273" i="7"/>
  <c r="M331" i="7"/>
  <c r="M90" i="7"/>
  <c r="M323" i="7"/>
  <c r="M248" i="7"/>
  <c r="M74" i="7"/>
  <c r="M240" i="7"/>
  <c r="M146" i="7"/>
  <c r="M131" i="7"/>
  <c r="M283" i="7"/>
  <c r="M320" i="7"/>
  <c r="M328" i="7"/>
  <c r="M253" i="7"/>
  <c r="M163" i="7"/>
  <c r="M124" i="7"/>
  <c r="M231" i="7"/>
  <c r="M200" i="7"/>
  <c r="M128" i="7"/>
  <c r="M196" i="7"/>
  <c r="M152" i="7"/>
  <c r="M105" i="7"/>
  <c r="M85" i="7"/>
  <c r="M59" i="7"/>
  <c r="M101" i="7"/>
  <c r="M294" i="7"/>
  <c r="M222" i="7"/>
  <c r="M172" i="7"/>
  <c r="M195" i="7"/>
  <c r="M210" i="7"/>
  <c r="M178" i="7"/>
  <c r="M88" i="7"/>
  <c r="M289" i="7"/>
  <c r="M179" i="7"/>
  <c r="M55" i="7"/>
  <c r="M281" i="7"/>
  <c r="M336" i="7"/>
  <c r="M272" i="7"/>
  <c r="M274" i="7"/>
  <c r="M310" i="7"/>
  <c r="M330" i="7"/>
  <c r="M322" i="7"/>
  <c r="M296" i="7"/>
  <c r="M291" i="7"/>
  <c r="M301" i="7"/>
  <c r="M225" i="7"/>
  <c r="M159" i="7"/>
  <c r="M151" i="7"/>
  <c r="M308" i="7"/>
  <c r="M309" i="7"/>
  <c r="M282" i="7"/>
  <c r="M327" i="7"/>
  <c r="M319" i="7"/>
  <c r="M288" i="7"/>
  <c r="M276" i="7"/>
  <c r="M293" i="7"/>
  <c r="M245" i="7"/>
  <c r="M313" i="7"/>
  <c r="M279" i="7"/>
  <c r="M329" i="7"/>
  <c r="M316" i="7"/>
  <c r="M334" i="7"/>
  <c r="M275" i="7"/>
  <c r="M324" i="7"/>
  <c r="M303" i="7"/>
  <c r="M285" i="7"/>
  <c r="M326" i="7"/>
  <c r="M315" i="7"/>
  <c r="M321" i="7"/>
  <c r="M306" i="7"/>
  <c r="M298" i="7"/>
  <c r="M317" i="7"/>
  <c r="M332" i="7"/>
  <c r="M311" i="7"/>
  <c r="M299" i="7"/>
  <c r="M284" i="7"/>
  <c r="M277" i="7"/>
  <c r="M254" i="7"/>
  <c r="M241" i="7"/>
  <c r="M255" i="7"/>
  <c r="M226" i="7"/>
  <c r="M164" i="7"/>
  <c r="M125" i="7"/>
  <c r="M261" i="7"/>
  <c r="M243" i="7"/>
  <c r="M173" i="7"/>
  <c r="M134" i="7"/>
  <c r="M104" i="7"/>
  <c r="M77" i="7"/>
  <c r="M83" i="7"/>
  <c r="M251" i="7"/>
  <c r="M180" i="7"/>
  <c r="M153" i="7"/>
  <c r="M95" i="7"/>
  <c r="M187" i="7"/>
  <c r="M206" i="7"/>
  <c r="M174" i="7"/>
  <c r="M193" i="7"/>
  <c r="M132" i="7"/>
  <c r="M111" i="7"/>
  <c r="M114" i="7"/>
  <c r="M68" i="7"/>
  <c r="M65" i="7"/>
  <c r="M71" i="7"/>
  <c r="M167" i="7"/>
  <c r="M212" i="7"/>
  <c r="M265" i="7"/>
  <c r="M233" i="7"/>
  <c r="M250" i="7"/>
  <c r="M216" i="7"/>
  <c r="M184" i="7"/>
  <c r="M156" i="7"/>
  <c r="M237" i="7"/>
  <c r="M197" i="7"/>
  <c r="M126" i="7"/>
  <c r="M94" i="7"/>
  <c r="M244" i="7"/>
  <c r="M227" i="7"/>
  <c r="M147" i="7"/>
  <c r="M160" i="7"/>
  <c r="M86" i="7"/>
  <c r="M191" i="7"/>
  <c r="M154" i="7"/>
  <c r="M198" i="7"/>
  <c r="M217" i="7"/>
  <c r="M185" i="7"/>
  <c r="M140" i="7"/>
  <c r="M97" i="7"/>
  <c r="M138" i="7"/>
  <c r="M106" i="7"/>
  <c r="M108" i="7"/>
  <c r="M89" i="7"/>
  <c r="M57" i="7"/>
  <c r="M63" i="7"/>
  <c r="M260" i="7"/>
  <c r="M257" i="7"/>
  <c r="M271" i="7"/>
  <c r="M239" i="7"/>
  <c r="M242" i="7"/>
  <c r="M116" i="7"/>
  <c r="M117" i="7"/>
  <c r="M221" i="7"/>
  <c r="M189" i="7"/>
  <c r="M118" i="7"/>
  <c r="M61" i="7"/>
  <c r="M67" i="7"/>
  <c r="M230" i="7"/>
  <c r="M137" i="7"/>
  <c r="M268" i="7"/>
  <c r="M162" i="7"/>
  <c r="M145" i="7"/>
  <c r="M190" i="7"/>
  <c r="M209" i="7"/>
  <c r="M177" i="7"/>
  <c r="M84" i="7"/>
  <c r="M130" i="7"/>
  <c r="M98" i="7"/>
  <c r="M100" i="7"/>
  <c r="M81" i="7"/>
  <c r="M87" i="7"/>
  <c r="M266" i="7"/>
  <c r="M224" i="7"/>
  <c r="M249" i="7"/>
  <c r="M263" i="7"/>
  <c r="M234" i="7"/>
  <c r="M168" i="7"/>
  <c r="M158" i="7"/>
  <c r="M258" i="7"/>
  <c r="M267" i="7"/>
  <c r="M213" i="7"/>
  <c r="M142" i="7"/>
  <c r="M110" i="7"/>
  <c r="M53" i="7"/>
  <c r="M204" i="7"/>
  <c r="M150" i="7"/>
  <c r="M219" i="7"/>
  <c r="M214" i="7"/>
  <c r="M182" i="7"/>
  <c r="M201" i="7"/>
  <c r="M169" i="7"/>
  <c r="M129" i="7"/>
  <c r="M119" i="7"/>
  <c r="M122" i="7"/>
  <c r="M92" i="7"/>
  <c r="M73" i="7"/>
  <c r="M79" i="7"/>
  <c r="M54" i="7"/>
  <c r="M48" i="7"/>
  <c r="M50" i="7"/>
  <c r="M45" i="7"/>
  <c r="M51" i="7"/>
  <c r="M46" i="7"/>
  <c r="O44" i="7"/>
  <c r="M44" i="7"/>
  <c r="M52" i="7"/>
  <c r="M47" i="7"/>
  <c r="M49" i="7"/>
  <c r="X74" i="7" l="1"/>
  <c r="X75" i="7" s="1"/>
  <c r="X76" i="7" s="1"/>
  <c r="X77" i="7" s="1"/>
  <c r="X78" i="7" s="1"/>
  <c r="P43" i="7"/>
  <c r="O45" i="7"/>
  <c r="P44" i="7" l="1"/>
  <c r="O46" i="7"/>
  <c r="Q43" i="7"/>
  <c r="R43" i="7"/>
  <c r="S43" i="7" s="1"/>
  <c r="T43" i="7" s="1"/>
  <c r="U43" i="7" s="1"/>
  <c r="O47" i="7" l="1"/>
  <c r="P45" i="7"/>
  <c r="R44" i="7"/>
  <c r="S44" i="7" s="1"/>
  <c r="T44" i="7" s="1"/>
  <c r="U44" i="7" s="1"/>
  <c r="Q44" i="7"/>
  <c r="R45" i="7" l="1"/>
  <c r="S45" i="7" s="1"/>
  <c r="T45" i="7" s="1"/>
  <c r="U45" i="7" s="1"/>
  <c r="Q45" i="7"/>
  <c r="P46" i="7"/>
  <c r="O48" i="7"/>
  <c r="R46" i="7" l="1"/>
  <c r="S46" i="7" s="1"/>
  <c r="T46" i="7" s="1"/>
  <c r="U46" i="7" s="1"/>
  <c r="Q46" i="7"/>
  <c r="P47" i="7"/>
  <c r="O49" i="7"/>
  <c r="R47" i="7" l="1"/>
  <c r="S47" i="7" s="1"/>
  <c r="T47" i="7" s="1"/>
  <c r="U47" i="7" s="1"/>
  <c r="Q47" i="7"/>
  <c r="P48" i="7"/>
  <c r="O50" i="7"/>
  <c r="R48" i="7" l="1"/>
  <c r="S48" i="7" s="1"/>
  <c r="T48" i="7" s="1"/>
  <c r="U48" i="7" s="1"/>
  <c r="Q48" i="7"/>
  <c r="P49" i="7"/>
  <c r="O51" i="7"/>
  <c r="R49" i="7" l="1"/>
  <c r="S49" i="7" s="1"/>
  <c r="T49" i="7" s="1"/>
  <c r="U49" i="7" s="1"/>
  <c r="Q49" i="7"/>
  <c r="P50" i="7"/>
  <c r="O52" i="7"/>
  <c r="R50" i="7" l="1"/>
  <c r="S50" i="7" s="1"/>
  <c r="T50" i="7" s="1"/>
  <c r="U50" i="7" s="1"/>
  <c r="Q50" i="7"/>
  <c r="P51" i="7"/>
  <c r="O53" i="7"/>
  <c r="R51" i="7" l="1"/>
  <c r="S51" i="7" s="1"/>
  <c r="T51" i="7" s="1"/>
  <c r="U51" i="7" s="1"/>
  <c r="Q51" i="7"/>
  <c r="P52" i="7"/>
  <c r="O54" i="7"/>
  <c r="R52" i="7" l="1"/>
  <c r="S52" i="7" s="1"/>
  <c r="T52" i="7" s="1"/>
  <c r="U52" i="7" s="1"/>
  <c r="Q52" i="7"/>
  <c r="P53" i="7"/>
  <c r="O55" i="7"/>
  <c r="O56" i="7" l="1"/>
  <c r="P54" i="7"/>
  <c r="R53" i="7"/>
  <c r="S53" i="7" s="1"/>
  <c r="T53" i="7" s="1"/>
  <c r="U53" i="7" s="1"/>
  <c r="Q53" i="7"/>
  <c r="R54" i="7" l="1"/>
  <c r="S54" i="7" s="1"/>
  <c r="T54" i="7" s="1"/>
  <c r="U54" i="7" s="1"/>
  <c r="Q54" i="7"/>
  <c r="Q56" i="7"/>
  <c r="P55" i="7"/>
  <c r="R55" i="7" l="1"/>
  <c r="Q55" i="7"/>
  <c r="S55" i="7" l="1"/>
  <c r="T55" i="7" s="1"/>
  <c r="U55" i="7" s="1"/>
  <c r="S56" i="7"/>
  <c r="T56" i="7" s="1"/>
  <c r="U56" i="7" l="1"/>
</calcChain>
</file>

<file path=xl/comments1.xml><?xml version="1.0" encoding="utf-8"?>
<comments xmlns="http://schemas.openxmlformats.org/spreadsheetml/2006/main">
  <authors>
    <author/>
  </authors>
  <commentList>
    <comment ref="M3" authorId="0" shapeId="0">
      <text>
        <r>
          <rPr>
            <b/>
            <sz val="9"/>
            <color indexed="9"/>
            <rFont val="Tahoma"/>
            <family val="2"/>
          </rPr>
          <t xml:space="preserve">Andrew M. Ross:
</t>
        </r>
        <r>
          <rPr>
            <sz val="9"/>
            <color indexed="9"/>
            <rFont val="Tahoma"/>
            <family val="2"/>
          </rPr>
          <t>this cell tries to count how many cells below the designated starting point have numbers in them, assuming that nothing else is in that column below the starting point. If it fails, feel free to just type a row number here.</t>
        </r>
      </text>
    </comment>
    <comment ref="I4" authorId="0" shapeId="0">
      <text>
        <r>
          <rPr>
            <b/>
            <sz val="9"/>
            <color indexed="9"/>
            <rFont val="Tahoma"/>
            <family val="2"/>
          </rPr>
          <t xml:space="preserve">Andrew M. Ross:
</t>
        </r>
        <r>
          <rPr>
            <sz val="9"/>
            <color indexed="9"/>
            <rFont val="Tahoma"/>
            <family val="2"/>
          </rPr>
          <t>This cell defaults to be the same as the Y variable sheet name, but can easily be changed.</t>
        </r>
      </text>
    </comment>
    <comment ref="L4" authorId="0" shapeId="0">
      <text>
        <r>
          <rPr>
            <b/>
            <sz val="9"/>
            <color indexed="9"/>
            <rFont val="Tahoma"/>
            <family val="2"/>
          </rPr>
          <t xml:space="preserve">Andrew M. Ross:
</t>
        </r>
        <r>
          <rPr>
            <sz val="9"/>
            <color indexed="9"/>
            <rFont val="Tahoma"/>
            <family val="2"/>
          </rPr>
          <t>This cell defaults to be the same as the Y variable start row, but can easily be changed.</t>
        </r>
      </text>
    </comment>
    <comment ref="M4" authorId="0" shapeId="0">
      <text>
        <r>
          <rPr>
            <b/>
            <sz val="9"/>
            <color indexed="9"/>
            <rFont val="Tahoma"/>
            <family val="2"/>
          </rPr>
          <t xml:space="preserve">Andrew M. Ross:
</t>
        </r>
        <r>
          <rPr>
            <sz val="9"/>
            <color indexed="9"/>
            <rFont val="Tahoma"/>
            <family val="2"/>
          </rPr>
          <t>This cell defaults to be the X start row# plus the # of rows specified for Y, but can easily be changed.</t>
        </r>
      </text>
    </comment>
    <comment ref="BA5" authorId="0" shapeId="0">
      <text>
        <r>
          <rPr>
            <sz val="11"/>
            <color indexed="81"/>
            <rFont val="Calibri"/>
            <family val="2"/>
          </rPr>
          <t>Andrew M. Ross:
location of start of X labels. You may change it if you want. Defaults to 1 row above X data.</t>
        </r>
      </text>
    </comment>
    <comment ref="BA6" authorId="0" shapeId="0">
      <text>
        <r>
          <rPr>
            <b/>
            <sz val="9"/>
            <color indexed="81"/>
            <rFont val="Tahoma"/>
            <family val="2"/>
          </rPr>
          <t xml:space="preserve">Andrew M. Ross:
</t>
        </r>
        <r>
          <rPr>
            <sz val="9"/>
            <color indexed="81"/>
            <rFont val="Tahoma"/>
            <family val="2"/>
          </rPr>
          <t>location of Y label. You may change it if you want. Defaults to 1 row above Y data.</t>
        </r>
      </text>
    </comment>
    <comment ref="I10" authorId="0" shapeId="0">
      <text>
        <r>
          <rPr>
            <b/>
            <sz val="9"/>
            <color indexed="9"/>
            <rFont val="Tahoma"/>
            <family val="2"/>
          </rPr>
          <t xml:space="preserve">Andrew M. Ross:
</t>
        </r>
        <r>
          <rPr>
            <sz val="9"/>
            <color indexed="9"/>
            <rFont val="Tahoma"/>
            <family val="2"/>
          </rPr>
          <t>error code cell to make it easy to color-code when there's danger.</t>
        </r>
      </text>
    </comment>
    <comment ref="I13" authorId="0" shapeId="0">
      <text>
        <r>
          <rPr>
            <b/>
            <sz val="9"/>
            <color indexed="9"/>
            <rFont val="Tahoma"/>
            <family val="2"/>
          </rPr>
          <t xml:space="preserve">Andrew M. Ross:
</t>
        </r>
        <r>
          <rPr>
            <sz val="9"/>
            <color indexed="9"/>
            <rFont val="Tahoma"/>
            <family val="2"/>
          </rPr>
          <t>error code cell to make it easy to color-code when there's danger.</t>
        </r>
      </text>
    </comment>
    <comment ref="AI36" authorId="0" shapeId="0">
      <text>
        <r>
          <rPr>
            <b/>
            <sz val="9"/>
            <color indexed="9"/>
            <rFont val="Tahoma"/>
            <family val="2"/>
          </rPr>
          <t xml:space="preserve">Andrew M. Ross:
</t>
        </r>
        <r>
          <rPr>
            <sz val="9"/>
            <color indexed="9"/>
            <rFont val="Tahoma"/>
            <family val="2"/>
          </rPr>
          <t>location of start of Y
label. You may change it if you want. Defaults to 1 row above Y data.</t>
        </r>
      </text>
    </comment>
    <comment ref="AI37" authorId="0" shapeId="0">
      <text>
        <r>
          <rPr>
            <b/>
            <sz val="9"/>
            <color indexed="9"/>
            <rFont val="Tahoma"/>
            <family val="2"/>
          </rPr>
          <t xml:space="preserve">Andrew M. Ross:
</t>
        </r>
        <r>
          <rPr>
            <sz val="9"/>
            <color indexed="9"/>
            <rFont val="Tahoma"/>
            <family val="2"/>
          </rPr>
          <t>location of start of X labels. You may change it if you want. Defaults to 1 row above X data.</t>
        </r>
      </text>
    </comment>
    <comment ref="C41" authorId="0" shapeId="0">
      <text>
        <r>
          <rPr>
            <b/>
            <sz val="9"/>
            <color indexed="9"/>
            <rFont val="Tahoma"/>
            <family val="2"/>
          </rPr>
          <t xml:space="preserve">Andrew M. Ross:
</t>
        </r>
        <r>
          <rPr>
            <sz val="9"/>
            <color indexed="9"/>
            <rFont val="Tahoma"/>
            <family val="2"/>
          </rPr>
          <t>error code cell to make it easy to color-code when there's danger.</t>
        </r>
      </text>
    </comment>
    <comment ref="K42" authorId="0" shapeId="0">
      <text>
        <r>
          <rPr>
            <b/>
            <sz val="9"/>
            <color indexed="9"/>
            <rFont val="Tahoma"/>
            <family val="2"/>
          </rPr>
          <t xml:space="preserve">Andrew M. Ross:
</t>
        </r>
        <r>
          <rPr>
            <sz val="9"/>
            <color indexed="9"/>
            <rFont val="Tahoma"/>
            <family val="2"/>
          </rPr>
          <t>remember that different books and software packages use different methods to compute these, and get slightly different values. It's not hing to worry about.</t>
        </r>
      </text>
    </comment>
    <comment ref="M42" authorId="0" shapeId="0">
      <text>
        <r>
          <rPr>
            <b/>
            <sz val="9"/>
            <color indexed="9"/>
            <rFont val="Tahoma"/>
            <family val="2"/>
          </rPr>
          <t xml:space="preserve">Andrew M. Ross:
</t>
        </r>
        <r>
          <rPr>
            <sz val="9"/>
            <color indexed="9"/>
            <rFont val="Tahoma"/>
            <family val="2"/>
          </rPr>
          <t>count for dotplot</t>
        </r>
      </text>
    </comment>
    <comment ref="AA43" authorId="0" shapeId="0">
      <text>
        <r>
          <rPr>
            <b/>
            <sz val="9"/>
            <color indexed="9"/>
            <rFont val="Tahoma"/>
            <family val="2"/>
          </rPr>
          <t xml:space="preserve">Andrew M. Ross:
</t>
        </r>
        <r>
          <rPr>
            <sz val="9"/>
            <color indexed="9"/>
            <rFont val="Tahoma"/>
            <family val="2"/>
          </rPr>
          <t>This cell defaults to be the same as the Y variable sheet name, but can easily be changed.</t>
        </r>
      </text>
    </comment>
    <comment ref="AD43" authorId="0" shapeId="0">
      <text>
        <r>
          <rPr>
            <b/>
            <sz val="9"/>
            <color indexed="9"/>
            <rFont val="Tahoma"/>
            <family val="2"/>
          </rPr>
          <t xml:space="preserve">Andrew M. Ross:
</t>
        </r>
        <r>
          <rPr>
            <sz val="9"/>
            <color indexed="9"/>
            <rFont val="Tahoma"/>
            <family val="2"/>
          </rPr>
          <t>This cell defaults to be the same as the Y variable start row, but can easily be changed.</t>
        </r>
      </text>
    </comment>
    <comment ref="AE43" authorId="0" shapeId="0">
      <text>
        <r>
          <rPr>
            <b/>
            <sz val="9"/>
            <color indexed="9"/>
            <rFont val="Tahoma"/>
            <family val="2"/>
          </rPr>
          <t xml:space="preserve">Andrew M. Ross:
</t>
        </r>
        <r>
          <rPr>
            <sz val="9"/>
            <color indexed="9"/>
            <rFont val="Tahoma"/>
            <family val="2"/>
          </rPr>
          <t>This cell defaults to be the X start row# plus the # of rows specified for Y, but can easily be changed.</t>
        </r>
      </text>
    </comment>
  </commentList>
</comments>
</file>

<file path=xl/sharedStrings.xml><?xml version="1.0" encoding="utf-8"?>
<sst xmlns="http://schemas.openxmlformats.org/spreadsheetml/2006/main" count="310" uniqueCount="205">
  <si>
    <t>TimeOfDay</t>
  </si>
  <si>
    <t>#planes_IFR</t>
  </si>
  <si>
    <t xml:space="preserve">IFR means instrument flight rules--most large passenger planes </t>
  </si>
  <si>
    <t>The # planes aloft in the US.</t>
  </si>
  <si>
    <t>Each time point is the average of about 12 Tuesdays in Jan-April 2006.</t>
  </si>
  <si>
    <t>Coef from LINEST:</t>
  </si>
  <si>
    <t>predictions</t>
  </si>
  <si>
    <t>cos</t>
  </si>
  <si>
    <t>sin</t>
  </si>
  <si>
    <t>residuals</t>
  </si>
  <si>
    <t>Deconstructing and Reconstructing periodic data by multiplying by sines &amp; cosines then integrating</t>
  </si>
  <si>
    <t>by Andrew Ross</t>
  </si>
  <si>
    <t>scale factor</t>
  </si>
  <si>
    <t>wavelength (#rows)</t>
  </si>
  <si>
    <t>numbers on this row are the integral of the data * sin(nx) dx (or data*cos(nx) dx), using something like the L or R method.</t>
  </si>
  <si>
    <t>numbers on this row are “n” values (frequencies of the sin/cos waves in their respective column)</t>
  </si>
  <si>
    <t>Ann Arbor</t>
  </si>
  <si>
    <t>reconstructed</t>
  </si>
  <si>
    <t>residual=actual-reconstructed</t>
  </si>
  <si>
    <t>daily avg (not hi or lo temp)</t>
  </si>
  <si>
    <t>http://www.weatherbase.com/weather/weather.php3?s=9227&amp;refer=&amp;cityname=San-Diego-California-United-States-of-America</t>
  </si>
  <si>
    <t>San Diego</t>
  </si>
  <si>
    <t>Time</t>
  </si>
  <si>
    <t>Value</t>
  </si>
  <si>
    <t>f(t) = V + C*sin(w*t) + D*cos(w*t)</t>
  </si>
  <si>
    <t>at a constant t, f is a linear combination of sin&amp;cos with C&amp;D, plus that offset V.</t>
  </si>
  <si>
    <t>sine</t>
  </si>
  <si>
    <t>cosine</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</si>
  <si>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</si>
  <si>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</si>
  <si>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</si>
  <si>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</si>
  <si>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</si>
  <si>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</si>
  <si>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</si>
  <si>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</si>
  <si>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</si>
  <si>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</si>
  <si>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</si>
  <si>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</si>
  <si>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</si>
  <si>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</si>
  <si>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</si>
  <si>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</si>
  <si>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</si>
  <si>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</si>
  <si>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</si>
  <si>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</si>
  <si>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</si>
  <si>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</si>
  <si>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</si>
  <si>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</si>
  <si>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</si>
  <si>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</si>
  <si>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#planes_IFR</t>
  </si>
  <si>
    <t>Residuals</t>
  </si>
  <si>
    <t>actually the StdDev of the residuals (essentially)</t>
  </si>
  <si>
    <t>must highlight output region first, then type LINEST formula, then press Control-Shift-Enter</t>
  </si>
  <si>
    <t>to enter it as an Array formula</t>
  </si>
  <si>
    <t>intercept=V</t>
  </si>
  <si>
    <t>Overall Amplitude:</t>
  </si>
  <si>
    <t>Freq:</t>
  </si>
  <si>
    <t>Sum of squared residuals</t>
  </si>
  <si>
    <t>Frequency</t>
  </si>
  <si>
    <t>Overall Amplitude</t>
  </si>
  <si>
    <t>Relative Amplitude: Overall Amplitude / Intercept</t>
  </si>
  <si>
    <t>A WhatIf Data Table</t>
  </si>
  <si>
    <t>that tells how much power is present at each frequency.</t>
  </si>
  <si>
    <t>We might expect to see just a single point with nonzero amplitude</t>
  </si>
  <si>
    <t>since the original wave looks like it's exactly a sine wave. It is exactly a sine wave,</t>
  </si>
  <si>
    <t>but we often see this shape with side-lobes due to the sampling window being finite rather than infinitely long.</t>
  </si>
  <si>
    <t>The shape is related to the "Sinc" function, sinc(x)=sin(x)/x</t>
  </si>
  <si>
    <t>Even at the frequency from our table that's the best match to the data,</t>
  </si>
  <si>
    <t>we often see this pattern in the residuals. It means that the best</t>
  </si>
  <si>
    <t>frequency we found still isn't quite exactly the right frequency.</t>
  </si>
  <si>
    <t>This is related to the audio phenomenon "beating", where playing</t>
  </si>
  <si>
    <t>two similar but not-quite-the-same waves results in a wah-wah-wah sound.</t>
  </si>
  <si>
    <t>To get rid of this pattern in the residuals, we don't fit a new function,</t>
  </si>
  <si>
    <t>just adjust the frequency more carefully.</t>
  </si>
  <si>
    <t>mean</t>
  </si>
  <si>
    <t>max</t>
  </si>
  <si>
    <t>Quartile3</t>
  </si>
  <si>
    <t>median</t>
  </si>
  <si>
    <t>Quartile1</t>
  </si>
  <si>
    <t>min</t>
  </si>
  <si>
    <t>y values to plot simple boxplot:</t>
  </si>
  <si>
    <t>Five-Number Summary of Residuals</t>
  </si>
  <si>
    <t>multiplier</t>
  </si>
  <si>
    <t>num_digits:</t>
  </si>
  <si>
    <t>might set it to 2 instead of 1 (1 is the default)</t>
  </si>
  <si>
    <t>to something other than a power of 10. For example, you</t>
  </si>
  <si>
    <t>You can also set a multiplier that will help if you want to round</t>
  </si>
  <si>
    <t>the more things will get rounded.</t>
  </si>
  <si>
    <t>The smaller you set it (could even be 0 or -1 or -2 …)</t>
  </si>
  <si>
    <t>that's the default.</t>
  </si>
  <si>
    <t>If you set this to more than 16, then effectively no rounding will occur;</t>
  </si>
  <si>
    <t>if( round(current value, num_digits) = round(previous value, num_digits) …</t>
  </si>
  <si>
    <t>as num_digits in a rounding command, as follows:</t>
  </si>
  <si>
    <t>Here, you can set the level of rounding; this number is used</t>
  </si>
  <si>
    <t>we are now comparing rounded values instead of exact values.</t>
  </si>
  <si>
    <t>PredictionRow#</t>
  </si>
  <si>
    <t>where there are no exact repeated occurrences,</t>
  </si>
  <si>
    <t>In an attempt to make a dotplot version for continuous data,</t>
  </si>
  <si>
    <t>Predictions for other data points</t>
  </si>
  <si>
    <t>yet</t>
  </si>
  <si>
    <t>this: =IF(G16=G15,H15+1,$H$12)</t>
  </si>
  <si>
    <t>implemented</t>
  </si>
  <si>
    <t>in the small-to-large-sorted column was</t>
  </si>
  <si>
    <t>not</t>
  </si>
  <si>
    <t>The original formula used to count repeated occurrences of the same value</t>
  </si>
  <si>
    <t>X variables:</t>
  </si>
  <si>
    <t>greyed out</t>
  </si>
  <si>
    <t>Notes on Dotplotting:</t>
  </si>
  <si>
    <t>Y variable:</t>
  </si>
  <si>
    <t>Cumulative Relative Frequency</t>
  </si>
  <si>
    <t>Relative Frequency</t>
  </si>
  <si>
    <t>Cumulative Frequency</t>
  </si>
  <si>
    <t>label</t>
  </si>
  <si>
    <t>To</t>
  </si>
  <si>
    <t>From</t>
  </si>
  <si>
    <t>Normal Scores</t>
  </si>
  <si>
    <t>1 - Relative Rank</t>
  </si>
  <si>
    <t>Relative Rank</t>
  </si>
  <si>
    <t>Rank</t>
  </si>
  <si>
    <t>Standard Residuals</t>
  </si>
  <si>
    <t>RowEnd</t>
  </si>
  <si>
    <t>RowStart</t>
  </si>
  <si>
    <t>ColumnEnd</t>
  </si>
  <si>
    <t>ColumnStart</t>
  </si>
  <si>
    <t>Sheet</t>
  </si>
  <si>
    <t>perhaps extending the whole thing. Frequencies will recalculate automatically</t>
  </si>
  <si>
    <t>Selected x column:</t>
  </si>
  <si>
    <t>Sheet and Columns default to the same as the regression variable data above.</t>
  </si>
  <si>
    <t>To fix, change the first two "From" values then fill down,</t>
  </si>
  <si>
    <t>But you do need X variables to make predictions!</t>
  </si>
  <si>
    <t>Histogram automatically adjusts to show all residuals, but values are then ugly.</t>
  </si>
  <si>
    <t>it's okay if you don't have actual y values for these predictions.</t>
  </si>
  <si>
    <t>Ranges should not include the labels at the top of the columns.</t>
  </si>
  <si>
    <t>#rows in histogram data:</t>
  </si>
  <si>
    <t>(adjusting precision shown in "Coefficients" column above will also adjust precision shown here.)</t>
  </si>
  <si>
    <t>Location of data for predictions of points not in the regression.</t>
  </si>
  <si>
    <t xml:space="preserve">yhat = </t>
  </si>
  <si>
    <t>Prediction function:</t>
  </si>
  <si>
    <t>Locations for use with predicting other data points:</t>
  </si>
  <si>
    <t>greyed out=</t>
  </si>
  <si>
    <t>x variable number</t>
  </si>
  <si>
    <t>Function term</t>
  </si>
  <si>
    <t>Upper 90.0%</t>
  </si>
  <si>
    <t>Lower 90.0%</t>
  </si>
  <si>
    <t>se:</t>
  </si>
  <si>
    <t>Correlation matrix:</t>
  </si>
  <si>
    <t>coeff:</t>
  </si>
  <si>
    <t>x labels:</t>
  </si>
  <si>
    <t>y label:</t>
  </si>
  <si>
    <t># of rows in residual computation below:</t>
  </si>
  <si>
    <t>Translated LINEST output (reversed left-to-right from above), including labels from the row just above the data set on its original sheet.</t>
  </si>
  <si>
    <t>seems to be working, but not formally tested yet:</t>
  </si>
  <si>
    <t># of x variables (not including constant/intercept, if any)</t>
  </si>
  <si>
    <t>Location of X data range:</t>
  </si>
  <si>
    <t># of rows in x variables:</t>
  </si>
  <si>
    <t># of rows in y variable:</t>
  </si>
  <si>
    <t>Location of Y data range:</t>
  </si>
  <si>
    <t>It's probably best left alone.</t>
  </si>
  <si>
    <t>Location of Y label:</t>
  </si>
  <si>
    <t>to use this sheet.</t>
  </si>
  <si>
    <t>or =true or 1 (or any nonzero value) to allow a constant.</t>
  </si>
  <si>
    <t>Location of start of X labels:</t>
  </si>
  <si>
    <t>but you don't need to understand that</t>
  </si>
  <si>
    <t xml:space="preserve">Allow constant/intercept? Enter =false or 0 for no constant, </t>
  </si>
  <si>
    <t>Y-variable name:</t>
  </si>
  <si>
    <t>Location of start of X data:</t>
  </si>
  <si>
    <t>happens starting in column BA,</t>
  </si>
  <si>
    <t>D</t>
  </si>
  <si>
    <t>Location of start of Y data:</t>
  </si>
  <si>
    <t>The main computation</t>
  </si>
  <si>
    <t>and the light-blue cells too if necessary.</t>
  </si>
  <si>
    <t xml:space="preserve"> ColumnStart</t>
  </si>
  <si>
    <t>the medium-blue cells,</t>
  </si>
  <si>
    <t>#columns (including intercept, if any):</t>
  </si>
  <si>
    <t>LINEST output:</t>
  </si>
  <si>
    <t>Strange characters, including spaces,  in the sheet name will be trouble!</t>
  </si>
  <si>
    <t>Enter the location of your data using</t>
  </si>
  <si>
    <t>LIVE SUMMARY OUTPUT</t>
  </si>
  <si>
    <t>B</t>
  </si>
  <si>
    <t>Month#</t>
  </si>
  <si>
    <t>One</t>
  </si>
  <si>
    <t>: coeff from LINEST</t>
  </si>
  <si>
    <t>: guesses</t>
  </si>
  <si>
    <t>residuals=actual - prediction</t>
  </si>
  <si>
    <t>Frequencies:</t>
  </si>
  <si>
    <t>indicates whether this column is active or not</t>
  </si>
  <si>
    <t>RMSE:</t>
  </si>
  <si>
    <t>​</t>
  </si>
  <si>
    <t>Some additional fun links:</t>
  </si>
  <si>
    <t>filtering out the sound of a vuvuzela horn:</t>
  </si>
  <si>
    <t>https://www.youtube.com/watch?v=ATVbnilxIrs</t>
  </si>
  <si>
    <t>https://www.youtube.com/watch?v=SWAA-CddniA</t>
  </si>
  <si>
    <t>Fourier series in Desmos, v01:</t>
  </si>
  <si>
    <t>https://www.desmos.com/calculator/fkxo9msve7</t>
  </si>
  <si>
    <t>numbers on this row are scaled versions of the above numbers</t>
  </si>
  <si>
    <t>Combined sine&amp;cos amplitude for this component</t>
  </si>
  <si>
    <t>LINEST results:</t>
  </si>
  <si>
    <t>Coefficients:</t>
  </si>
  <si>
    <t>aloftsolved</t>
  </si>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</sst>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400]h:mm:ss\ AM/PM"/>
    <numFmt numFmtId="165" formatCode="0.000000"/>
    <numFmt numFmtId="166" formatCode="0.0000%"/>
    <numFmt numFmtId="167" formatCode="0.0%"/>
    <numFmt numFmtId="168" formatCode="0.0000"/>
    <numFmt numFmtId="169" formatCode="0.0"/>
  </numFmts>
  <fonts count="18" x14ac:knownFonts="1">
    <font>
      <sz val="11"/>
      <color theme="1"/>
      <name val="Calibri"/>
      <family val="2"/>
      <scheme val="minor"/>
    </font>
    <font>
      <sz val="10"/>
      <name val="Arial"/>
      <family val="2"/>
    </font>
    <font>
      <sz val="10"/>
      <name val="Times New Roman"/>
      <family val="1"/>
    </font>
    <font>
      <sz val="11"/>
      <color theme="1"/>
      <name val="Calibri"/>
      <family val="2"/>
      <scheme val="minor"/>
    </font>
    <font>
      <i/>
      <sz val="11"/>
      <color theme="1"/>
      <name val="Calibri"/>
      <family val="2"/>
      <scheme val="minor"/>
    </font>
    <font>
      <sz val="11"/>
      <color theme="0" tint="-0.14999847407452621"/>
      <name val="Calibri"/>
      <family val="2"/>
      <scheme val="minor"/>
    </font>
    <font>
      <i/>
      <sz val="11"/>
      <color theme="0" tint="-0.14999847407452621"/>
      <name val="Calibri"/>
      <family val="2"/>
      <scheme val="minor"/>
    </font>
    <font>
      <sz val="11"/>
      <color indexed="8"/>
      <name val="Calibri"/>
      <family val="2"/>
    </font>
    <font>
      <sz val="10"/>
      <color indexed="8"/>
      <name val="Arial"/>
      <family val="2"/>
    </font>
    <font>
      <i/>
      <sz val="11"/>
      <color indexed="8"/>
      <name val="Calibri"/>
      <family val="2"/>
    </font>
    <font>
      <b/>
      <sz val="9"/>
      <color indexed="9"/>
      <name val="Tahoma"/>
      <family val="2"/>
    </font>
    <font>
      <sz val="9"/>
      <color indexed="9"/>
      <name val="Tahoma"/>
      <family val="2"/>
    </font>
    <font>
      <b/>
      <sz val="9"/>
      <color indexed="81"/>
      <name val="Tahoma"/>
      <family val="2"/>
    </font>
    <font>
      <sz val="9"/>
      <color indexed="81"/>
      <name val="Tahoma"/>
      <family val="2"/>
    </font>
    <font>
      <sz val="11"/>
      <color indexed="81"/>
      <name val="Calibri"/>
      <family val="2"/>
    </font>
    <font>
      <sz val="11"/>
      <color theme="0" tint="-4.9989318521683403E-2"/>
      <name val="Calibri"/>
      <family val="2"/>
      <scheme val="minor"/>
    </font>
    <font>
      <sz val="11"/>
      <color theme="1"/>
      <name val="Times New Roman"/>
      <family val="1"/>
    </font>
    <font>
      <u/>
      <sz val="11"/>
      <color theme="10"/>
      <name val="Calibri"/>
      <family val="2"/>
      <scheme val="minor"/>
    </font>
  </fonts>
  <fills count="10">
    <fill>
      <patternFill patternType="none"/>
    </fill>
    <fill>
      <patternFill patternType="gray125"/>
    </fill>
    <fill>
      <patternFill patternType="solid">
        <fgColor indexed="44"/>
        <bgColor indexed="31"/>
      </patternFill>
    </fill>
    <fill>
      <patternFill patternType="solid">
        <fgColor indexed="23"/>
        <bgColor indexed="55"/>
      </patternFill>
    </fill>
    <fill>
      <patternFill patternType="solid">
        <fgColor theme="3" tint="0.79998168889431442"/>
        <bgColor indexed="22"/>
      </patternFill>
    </fill>
    <fill>
      <patternFill patternType="solid">
        <fgColor theme="3" tint="0.59999389629810485"/>
        <bgColor indexed="63"/>
      </patternFill>
    </fill>
    <fill>
      <patternFill patternType="solid">
        <fgColor indexed="22"/>
        <bgColor indexed="31"/>
      </patternFill>
    </fill>
    <fill>
      <patternFill patternType="solid">
        <fgColor theme="4" tint="0.59999389629810485"/>
        <bgColor indexed="64"/>
      </patternFill>
    </fill>
    <fill>
      <patternFill patternType="solid">
        <fgColor rgb="FF00B0F0"/>
        <bgColor indexed="64"/>
      </patternFill>
    </fill>
    <fill>
      <patternFill patternType="solid">
        <fgColor rgb="FFFFC000"/>
        <bgColor indexed="64"/>
      </patternFill>
    </fill>
  </fills>
  <borders count="20">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3"/>
      </top>
      <bottom style="thin">
        <color indexed="63"/>
      </bottom>
      <diagonal/>
    </border>
    <border>
      <left/>
      <right/>
      <top/>
      <bottom style="medium">
        <color indexed="63"/>
      </bottom>
      <diagonal/>
    </border>
    <border>
      <left/>
      <right style="medium">
        <color indexed="63"/>
      </right>
      <top/>
      <bottom style="medium">
        <color indexed="63"/>
      </bottom>
      <diagonal/>
    </border>
    <border>
      <left style="medium">
        <color indexed="63"/>
      </left>
      <right/>
      <top/>
      <bottom style="medium">
        <color indexed="63"/>
      </bottom>
      <diagonal/>
    </border>
    <border>
      <left/>
      <right style="medium">
        <color indexed="63"/>
      </right>
      <top/>
      <bottom/>
      <diagonal/>
    </border>
    <border>
      <left style="medium">
        <color indexed="63"/>
      </left>
      <right/>
      <top/>
      <bottom/>
      <diagonal/>
    </border>
    <border>
      <left/>
      <right style="medium">
        <color indexed="63"/>
      </right>
      <top style="medium">
        <color indexed="63"/>
      </top>
      <bottom/>
      <diagonal/>
    </border>
    <border>
      <left/>
      <right/>
      <top style="medium">
        <color indexed="63"/>
      </top>
      <bottom/>
      <diagonal/>
    </border>
    <border>
      <left style="medium">
        <color indexed="63"/>
      </left>
      <right/>
      <top style="medium">
        <color indexed="6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9" fontId="3" fillId="0" borderId="0" applyFont="0" applyFill="0" applyBorder="0" applyAlignment="0" applyProtection="0"/>
    <xf numFmtId="0" fontId="7" fillId="0" borderId="0"/>
    <xf numFmtId="9" fontId="7" fillId="0" borderId="0" applyFill="0" applyBorder="0" applyAlignment="0" applyProtection="0"/>
    <xf numFmtId="0" fontId="8" fillId="0" borderId="0"/>
    <xf numFmtId="0" fontId="17" fillId="0" borderId="0" applyNumberFormat="0" applyFill="0" applyBorder="0" applyAlignment="0" applyProtection="0"/>
  </cellStyleXfs>
  <cellXfs count="68">
    <xf numFmtId="0" fontId="0" fillId="0" borderId="0" xfId="0"/>
    <xf numFmtId="164" fontId="0" fillId="0" borderId="0" xfId="0" applyNumberFormat="1"/>
    <xf numFmtId="165" fontId="0" fillId="0" borderId="0" xfId="0" applyNumberFormat="1"/>
    <xf numFmtId="0" fontId="1" fillId="0" borderId="0" xfId="1"/>
    <xf numFmtId="0" fontId="2" fillId="0" borderId="0" xfId="1" applyFont="1" applyAlignment="1">
      <alignment wrapText="1"/>
    </xf>
    <xf numFmtId="0" fontId="0" fillId="0" borderId="0" xfId="0" applyFill="1" applyBorder="1" applyAlignment="1"/>
    <xf numFmtId="0" fontId="0" fillId="0" borderId="1" xfId="0" applyFill="1" applyBorder="1" applyAlignment="1"/>
    <xf numFmtId="0" fontId="4" fillId="0" borderId="2" xfId="0" applyFont="1" applyFill="1" applyBorder="1" applyAlignment="1">
      <alignment horizontal="center"/>
    </xf>
    <xf numFmtId="0" fontId="4" fillId="0" borderId="2" xfId="0" applyFont="1" applyFill="1" applyBorder="1" applyAlignment="1">
      <alignment horizontal="centerContinuous"/>
    </xf>
    <xf numFmtId="0" fontId="5" fillId="0" borderId="0" xfId="0" applyFont="1"/>
    <xf numFmtId="0" fontId="6" fillId="0" borderId="2" xfId="0" applyFont="1" applyFill="1" applyBorder="1" applyAlignment="1">
      <alignment horizontal="center"/>
    </xf>
    <xf numFmtId="0" fontId="5" fillId="0" borderId="0" xfId="0" applyFont="1" applyFill="1" applyBorder="1" applyAlignment="1"/>
    <xf numFmtId="0" fontId="5" fillId="0" borderId="1" xfId="0" applyFont="1" applyFill="1" applyBorder="1" applyAlignment="1"/>
    <xf numFmtId="2" fontId="0" fillId="0" borderId="0" xfId="0" applyNumberFormat="1"/>
    <xf numFmtId="166" fontId="0" fillId="0" borderId="0" xfId="2" applyNumberFormat="1" applyFont="1"/>
    <xf numFmtId="0" fontId="7" fillId="0" borderId="0" xfId="3"/>
    <xf numFmtId="0" fontId="7" fillId="0" borderId="0" xfId="3" applyFont="1"/>
    <xf numFmtId="0" fontId="7" fillId="2" borderId="0" xfId="3" applyFill="1"/>
    <xf numFmtId="167" fontId="7" fillId="0" borderId="0" xfId="3" applyNumberFormat="1"/>
    <xf numFmtId="167" fontId="0" fillId="0" borderId="0" xfId="4" applyNumberFormat="1" applyFont="1" applyFill="1" applyBorder="1" applyAlignment="1" applyProtection="1"/>
    <xf numFmtId="0" fontId="7" fillId="0" borderId="0" xfId="3" applyNumberFormat="1"/>
    <xf numFmtId="0" fontId="7" fillId="3" borderId="0" xfId="3" applyFill="1" applyBorder="1" applyAlignment="1"/>
    <xf numFmtId="0" fontId="7" fillId="0" borderId="0" xfId="3" applyFont="1" applyFill="1" applyBorder="1" applyAlignment="1"/>
    <xf numFmtId="9" fontId="7" fillId="0" borderId="0" xfId="3" applyNumberFormat="1"/>
    <xf numFmtId="9" fontId="0" fillId="0" borderId="0" xfId="4" applyFont="1" applyFill="1" applyBorder="1" applyAlignment="1" applyProtection="1"/>
    <xf numFmtId="168" fontId="7" fillId="0" borderId="0" xfId="3" applyNumberFormat="1"/>
    <xf numFmtId="0" fontId="8" fillId="0" borderId="0" xfId="5" applyFont="1" applyAlignment="1">
      <alignment wrapText="1"/>
    </xf>
    <xf numFmtId="0" fontId="9" fillId="0" borderId="3" xfId="3" applyFont="1" applyFill="1" applyBorder="1" applyAlignment="1">
      <alignment horizontal="center"/>
    </xf>
    <xf numFmtId="0" fontId="9" fillId="0" borderId="3" xfId="3" applyFont="1" applyFill="1" applyBorder="1" applyAlignment="1">
      <alignment horizontal="center" wrapText="1"/>
    </xf>
    <xf numFmtId="0" fontId="7" fillId="4" borderId="0" xfId="3" applyFill="1"/>
    <xf numFmtId="0" fontId="7" fillId="5" borderId="0" xfId="3" applyFont="1" applyFill="1"/>
    <xf numFmtId="0" fontId="7" fillId="6" borderId="0" xfId="3" applyFill="1"/>
    <xf numFmtId="0" fontId="7" fillId="0" borderId="0" xfId="3" applyAlignment="1">
      <alignment wrapText="1"/>
    </xf>
    <xf numFmtId="0" fontId="7" fillId="2" borderId="0" xfId="3" applyFill="1" applyAlignment="1">
      <alignment wrapText="1"/>
    </xf>
    <xf numFmtId="0" fontId="7" fillId="0" borderId="0" xfId="3" applyFont="1" applyFill="1" applyBorder="1" applyAlignment="1">
      <alignment horizontal="left"/>
    </xf>
    <xf numFmtId="0" fontId="9" fillId="0" borderId="0" xfId="3" applyFont="1" applyFill="1" applyBorder="1" applyAlignment="1">
      <alignment horizontal="left"/>
    </xf>
    <xf numFmtId="0" fontId="7" fillId="0" borderId="4" xfId="3" applyFont="1" applyFill="1" applyBorder="1" applyAlignment="1"/>
    <xf numFmtId="0" fontId="9" fillId="0" borderId="0" xfId="3" applyFont="1" applyFill="1" applyBorder="1" applyAlignment="1">
      <alignment horizontal="center"/>
    </xf>
    <xf numFmtId="0" fontId="7" fillId="0" borderId="5" xfId="3" applyBorder="1"/>
    <xf numFmtId="0" fontId="7" fillId="0" borderId="4" xfId="3" applyBorder="1"/>
    <xf numFmtId="0" fontId="7" fillId="0" borderId="6" xfId="3" applyBorder="1"/>
    <xf numFmtId="0" fontId="7" fillId="0" borderId="7" xfId="3" applyBorder="1"/>
    <xf numFmtId="0" fontId="7" fillId="0" borderId="0" xfId="3" applyBorder="1"/>
    <xf numFmtId="0" fontId="7" fillId="0" borderId="8" xfId="3" applyBorder="1"/>
    <xf numFmtId="0" fontId="7" fillId="0" borderId="9" xfId="3" applyBorder="1"/>
    <xf numFmtId="0" fontId="7" fillId="0" borderId="10" xfId="3" applyBorder="1"/>
    <xf numFmtId="0" fontId="7" fillId="0" borderId="11" xfId="3" applyBorder="1"/>
    <xf numFmtId="0" fontId="0" fillId="0" borderId="0" xfId="0" applyAlignment="1">
      <alignment horizontal="center"/>
    </xf>
    <xf numFmtId="0" fontId="15" fillId="0" borderId="0" xfId="0" applyFont="1"/>
    <xf numFmtId="0" fontId="0" fillId="7" borderId="0" xfId="0" applyFill="1"/>
    <xf numFmtId="0" fontId="0" fillId="8" borderId="0" xfId="0" applyFill="1"/>
    <xf numFmtId="0" fontId="0" fillId="9" borderId="0" xfId="0" applyFill="1"/>
    <xf numFmtId="169" fontId="0" fillId="9" borderId="0" xfId="0" applyNumberFormat="1" applyFill="1"/>
    <xf numFmtId="0" fontId="16" fillId="0" borderId="0" xfId="0" applyFont="1" applyAlignment="1">
      <alignment vertical="center"/>
    </xf>
    <xf numFmtId="0" fontId="17" fillId="0" borderId="0" xfId="6"/>
    <xf numFmtId="0" fontId="1" fillId="8" borderId="0" xfId="1" applyFill="1"/>
    <xf numFmtId="0" fontId="1" fillId="0" borderId="0" xfId="1" applyAlignment="1">
      <alignment wrapText="1"/>
    </xf>
    <xf numFmtId="0" fontId="1" fillId="0" borderId="0" xfId="1" applyFill="1"/>
    <xf numFmtId="0" fontId="9" fillId="0" borderId="3" xfId="3" applyFont="1" applyFill="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cellXfs>
  <cellStyles count="7">
    <cellStyle name="Hyperlink" xfId="6" builtinId="8"/>
    <cellStyle name="Normal" xfId="0" builtinId="0"/>
    <cellStyle name="Normal 2" xfId="1"/>
    <cellStyle name="Normal 2 2" xfId="5"/>
    <cellStyle name="Normal 3" xfId="3"/>
    <cellStyle name="Percent" xfId="2" builtinId="5"/>
    <cellStyle name="Percent 2" xfId="4"/>
  </cellStyles>
  <dxfs count="5">
    <dxf>
      <font>
        <b val="0"/>
        <condense val="0"/>
        <extend val="0"/>
        <sz val="11"/>
        <color indexed="60"/>
      </font>
      <fill>
        <patternFill patternType="solid">
          <fgColor indexed="26"/>
          <bgColor indexed="43"/>
        </patternFill>
      </fill>
    </dxf>
    <dxf>
      <font>
        <b val="0"/>
        <condense val="0"/>
        <extend val="0"/>
        <sz val="11"/>
        <color indexed="8"/>
      </font>
      <fill>
        <patternFill patternType="solid">
          <fgColor indexed="60"/>
          <bgColor indexed="10"/>
        </patternFill>
      </fill>
    </dxf>
    <dxf>
      <font>
        <b val="0"/>
        <condense val="0"/>
        <extend val="0"/>
        <sz val="11"/>
        <color indexed="60"/>
      </font>
      <fill>
        <patternFill patternType="solid">
          <fgColor indexed="26"/>
          <bgColor indexed="43"/>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Aloft!$F$9</c:f>
              <c:strCache>
                <c:ptCount val="1"/>
                <c:pt idx="0">
                  <c:v>predictions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Aloft!$F$10:$F$303</c:f>
              <c:numCache>
                <c:formatCode>General</c:formatCode>
                <c:ptCount val="2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numCache>
            </c:numRef>
          </c:yVal>
          <c:smooth val="0"/>
          <c:extLst xmlns:c16r2="http://schemas.microsoft.com/office/drawing/2015/06/chart">
            <c:ext xmlns:c16="http://schemas.microsoft.com/office/drawing/2014/chart" uri="{C3380CC4-5D6E-409C-BE32-E72D297353CC}">
              <c16:uniqueId val="{00000000-73AC-44CC-8980-BF4FF6DB4F9F}"/>
            </c:ext>
          </c:extLst>
        </c:ser>
        <c:ser>
          <c:idx val="0"/>
          <c:order val="1"/>
          <c:tx>
            <c:strRef>
              <c:f>Aloft!$B$9</c:f>
              <c:strCache>
                <c:ptCount val="1"/>
                <c:pt idx="0">
                  <c:v>#planes_IFR</c:v>
                </c:pt>
              </c:strCache>
            </c:strRef>
          </c:tx>
          <c:spPr>
            <a:ln w="19050" cap="rnd">
              <a:noFill/>
              <a:round/>
            </a:ln>
            <a:effectLst/>
          </c:spPr>
          <c:marker>
            <c:symbol val="circle"/>
            <c:size val="2"/>
            <c:spPr>
              <a:noFill/>
              <a:ln w="9525">
                <a:solidFill>
                  <a:schemeClr val="accent1"/>
                </a:solidFill>
              </a:ln>
              <a:effectLst/>
            </c:spPr>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Aloft!$B$10:$B$303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1-73AC-44CC-8980-BF4FF6DB4F9F}"/>
            </c:ext>
          </c:extLst>
        </c:ser>
        <c:dLbls>
          <c:showLegendKey val="0"/>
          <c:showVal val="0"/>
          <c:showCatName val="0"/>
          <c:showSerName val="0"/>
          <c:showPercent val="0"/>
          <c:showBubbleSize val="0"/>
        </c:dLbls>
        <c:axId val="543999992"/>
        <c:axId val="544000384"/>
      </c:scatterChart>
      <c:valAx>
        <c:axId val="543999992"/>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00384"/>
        <c:crosses val="autoZero"/>
        <c:crossBetween val="midCat"/>
      </c:valAx>
      <c:valAx>
        <c:axId val="544000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9999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Aloft!$G$9</c:f>
              <c:strCache>
                <c:ptCount val="1"/>
                <c:pt idx="0">
                  <c:v>residuals=actual - prediction</c:v>
                </c:pt>
              </c:strCache>
            </c:strRef>
          </c:tx>
          <c:spPr>
            <a:ln w="19050" cap="rnd">
              <a:solidFill>
                <a:schemeClr val="accent1"/>
              </a:solidFill>
              <a:round/>
            </a:ln>
            <a:effectLst/>
          </c:spPr>
          <c:marker>
            <c:symbol val="none"/>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Aloft!$G$10:$G$303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0-A03F-49AF-BA6E-A0CF891C5CA8}"/>
            </c:ext>
          </c:extLst>
        </c:ser>
        <c:dLbls>
          <c:showLegendKey val="0"/>
          <c:showVal val="0"/>
          <c:showCatName val="0"/>
          <c:showSerName val="0"/>
          <c:showPercent val="0"/>
          <c:showBubbleSize val="0"/>
        </c:dLbls>
        <c:axId val="544001168"/>
        <c:axId val="544001560"/>
      </c:scatterChart>
      <c:valAx>
        <c:axId val="544001168"/>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01560"/>
        <c:crosses val="autoZero"/>
        <c:crossBetween val="midCat"/>
      </c:valAx>
      <c:valAx>
        <c:axId val="544001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01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Aloft!$B$9</c:f>
              <c:strCache>
                <c:ptCount val="1"/>
                <c:pt idx="0">
                  <c:v>#planes_IFR</c:v>
                </c:pt>
              </c:strCache>
            </c:strRef>
          </c:tx>
          <c:spPr>
            <a:ln w="19050" cap="rnd">
              <a:noFill/>
              <a:round/>
            </a:ln>
            <a:effectLst/>
          </c:spPr>
          <c:marker>
            <c:symbol val="circle"/>
            <c:size val="2"/>
            <c:spPr>
              <a:noFill/>
              <a:ln w="9525">
                <a:solidFill>
                  <a:schemeClr val="accent1"/>
                </a:solidFill>
              </a:ln>
              <a:effectLst/>
            </c:spPr>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Aloft!$B$10:$B$303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0-AE05-4513-9D48-BE3E7EBEB37B}"/>
            </c:ext>
          </c:extLst>
        </c:ser>
        <c:ser>
          <c:idx val="1"/>
          <c:order val="1"/>
          <c:tx>
            <c:strRef>
              <c:f>Aloft!$D$9</c:f>
              <c:strCache>
                <c:ptCount val="1"/>
              </c:strCache>
            </c:strRef>
          </c:tx>
          <c:spPr>
            <a:ln w="19050" cap="rnd">
              <a:solidFill>
                <a:schemeClr val="accent2"/>
              </a:solidFill>
              <a:round/>
            </a:ln>
            <a:effectLst/>
          </c:spPr>
          <c:marker>
            <c:symbol val="none"/>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Aloft!$D$10:$D$303</c:f>
              <c:numCache>
                <c:formatCode>General</c:formatCode>
                <c:ptCount val="294"/>
              </c:numCache>
            </c:numRef>
          </c:yVal>
          <c:smooth val="0"/>
          <c:extLst xmlns:c16r2="http://schemas.microsoft.com/office/drawing/2015/06/chart">
            <c:ext xmlns:c16="http://schemas.microsoft.com/office/drawing/2014/chart" uri="{C3380CC4-5D6E-409C-BE32-E72D297353CC}">
              <c16:uniqueId val="{00000001-AE05-4513-9D48-BE3E7EBEB37B}"/>
            </c:ext>
          </c:extLst>
        </c:ser>
        <c:ser>
          <c:idx val="2"/>
          <c:order val="2"/>
          <c:tx>
            <c:strRef>
              <c:f>Aloft!$E$9</c:f>
              <c:strCache>
                <c:ptCount val="1"/>
              </c:strCache>
            </c:strRef>
          </c:tx>
          <c:spPr>
            <a:ln w="19050" cap="rnd">
              <a:solidFill>
                <a:schemeClr val="accent3"/>
              </a:solidFill>
              <a:round/>
            </a:ln>
            <a:effectLst/>
          </c:spPr>
          <c:marker>
            <c:symbol val="none"/>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Aloft!$E$10:$E$303</c:f>
              <c:numCache>
                <c:formatCode>General</c:formatCode>
                <c:ptCount val="294"/>
              </c:numCache>
            </c:numRef>
          </c:yVal>
          <c:smooth val="0"/>
          <c:extLst xmlns:c16r2="http://schemas.microsoft.com/office/drawing/2015/06/chart">
            <c:ext xmlns:c16="http://schemas.microsoft.com/office/drawing/2014/chart" uri="{C3380CC4-5D6E-409C-BE32-E72D297353CC}">
              <c16:uniqueId val="{00000002-AE05-4513-9D48-BE3E7EBEB37B}"/>
            </c:ext>
          </c:extLst>
        </c:ser>
        <c:ser>
          <c:idx val="3"/>
          <c:order val="3"/>
          <c:tx>
            <c:strRef>
              <c:f>Aloft!$F$9</c:f>
              <c:strCache>
                <c:ptCount val="1"/>
                <c:pt idx="0">
                  <c:v>predictions</c:v>
                </c:pt>
              </c:strCache>
            </c:strRef>
          </c:tx>
          <c:spPr>
            <a:ln w="19050" cap="rnd">
              <a:solidFill>
                <a:schemeClr val="accent4"/>
              </a:solidFill>
              <a:round/>
            </a:ln>
            <a:effectLst/>
          </c:spPr>
          <c:marker>
            <c:symbol val="none"/>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Aloft!$F$10:$F$303</c:f>
              <c:numCache>
                <c:formatCode>General</c:formatCode>
                <c:ptCount val="2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numCache>
            </c:numRef>
          </c:yVal>
          <c:smooth val="0"/>
          <c:extLst xmlns:c16r2="http://schemas.microsoft.com/office/drawing/2015/06/chart">
            <c:ext xmlns:c16="http://schemas.microsoft.com/office/drawing/2014/chart" uri="{C3380CC4-5D6E-409C-BE32-E72D297353CC}">
              <c16:uniqueId val="{00000003-AE05-4513-9D48-BE3E7EBEB37B}"/>
            </c:ext>
          </c:extLst>
        </c:ser>
        <c:ser>
          <c:idx val="4"/>
          <c:order val="4"/>
          <c:tx>
            <c:strRef>
              <c:f>Aloft!$G$9</c:f>
              <c:strCache>
                <c:ptCount val="1"/>
                <c:pt idx="0">
                  <c:v>residuals=actual - prediction</c:v>
                </c:pt>
              </c:strCache>
            </c:strRef>
          </c:tx>
          <c:spPr>
            <a:ln w="19050" cap="rnd">
              <a:solidFill>
                <a:schemeClr val="accent5"/>
              </a:solidFill>
              <a:round/>
            </a:ln>
            <a:effectLst/>
          </c:spPr>
          <c:marker>
            <c:symbol val="none"/>
          </c:marker>
          <c:xVal>
            <c:numRef>
              <c:f>Aloft!$A$10:$A$303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Aloft!$G$10:$G$303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4-AE05-4513-9D48-BE3E7EBEB37B}"/>
            </c:ext>
          </c:extLst>
        </c:ser>
        <c:dLbls>
          <c:showLegendKey val="0"/>
          <c:showVal val="0"/>
          <c:showCatName val="0"/>
          <c:showSerName val="0"/>
          <c:showPercent val="0"/>
          <c:showBubbleSize val="0"/>
        </c:dLbls>
        <c:axId val="544002344"/>
        <c:axId val="544002736"/>
      </c:scatterChart>
      <c:valAx>
        <c:axId val="544002344"/>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02736"/>
        <c:crosses val="autoZero"/>
        <c:crossBetween val="midCat"/>
      </c:valAx>
      <c:valAx>
        <c:axId val="54400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0023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AloftSolved!$F$9</c:f>
              <c:strCache>
                <c:ptCount val="1"/>
                <c:pt idx="0">
                  <c:v>predictions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AloftSolved!$F$10:$F$303</c:f>
              <c:numCache>
                <c:formatCode>General</c:formatCode>
                <c:ptCount val="294"/>
                <c:pt idx="0">
                  <c:v>2092.879240819012</c:v>
                </c:pt>
                <c:pt idx="1">
                  <c:v>2057.6855473705873</c:v>
                </c:pt>
                <c:pt idx="2">
                  <c:v>2023.0216358229325</c:v>
                </c:pt>
                <c:pt idx="3">
                  <c:v>1988.904004320553</c:v>
                </c:pt>
                <c:pt idx="4">
                  <c:v>1955.3488910082388</c:v>
                </c:pt>
                <c:pt idx="5">
                  <c:v>1922.3722663025883</c:v>
                </c:pt>
                <c:pt idx="6">
                  <c:v>1889.9898252909527</c:v>
                </c:pt>
                <c:pt idx="7">
                  <c:v>1858.2169802614271</c:v>
                </c:pt>
                <c:pt idx="8">
                  <c:v>1827.0688533674338</c:v>
                </c:pt>
                <c:pt idx="9">
                  <c:v>1796.5602694303971</c:v>
                </c:pt>
                <c:pt idx="10">
                  <c:v>1766.7057488839323</c:v>
                </c:pt>
                <c:pt idx="11">
                  <c:v>1737.5195008629037</c:v>
                </c:pt>
                <c:pt idx="12">
                  <c:v>1709.0154164406472</c:v>
                </c:pt>
                <c:pt idx="13">
                  <c:v>1681.2070620175725</c:v>
                </c:pt>
                <c:pt idx="14">
                  <c:v>1654.1076728642888</c:v>
                </c:pt>
                <c:pt idx="15">
                  <c:v>1627.7301468223357</c:v>
                </c:pt>
                <c:pt idx="16">
                  <c:v>1602.0870381655068</c:v>
                </c:pt>
                <c:pt idx="17">
                  <c:v>1577.1905516246966</c:v>
                </c:pt>
                <c:pt idx="18">
                  <c:v>1553.0525365791095</c:v>
                </c:pt>
                <c:pt idx="19">
                  <c:v>1529.684481416597</c:v>
                </c:pt>
                <c:pt idx="20">
                  <c:v>1507.0975080658063</c:v>
                </c:pt>
                <c:pt idx="21">
                  <c:v>1485.302366702746</c:v>
                </c:pt>
                <c:pt idx="22">
                  <c:v>1464.3094306342841</c:v>
                </c:pt>
                <c:pt idx="23">
                  <c:v>1444.1286913610165</c:v>
                </c:pt>
                <c:pt idx="24">
                  <c:v>1424.7697538218504</c:v>
                </c:pt>
                <c:pt idx="25">
                  <c:v>1406.2418318225789</c:v>
                </c:pt>
                <c:pt idx="26">
                  <c:v>1388.5537436506047</c:v>
                </c:pt>
                <c:pt idx="27">
                  <c:v>1371.7139078779146</c:v>
                </c:pt>
                <c:pt idx="28">
                  <c:v>1355.7303393542929</c:v>
                </c:pt>
                <c:pt idx="29">
                  <c:v>1340.6106453926905</c:v>
                </c:pt>
                <c:pt idx="30">
                  <c:v>1326.3620221485523</c:v>
                </c:pt>
                <c:pt idx="31">
                  <c:v>1312.9912511948405</c:v>
                </c:pt>
                <c:pt idx="32">
                  <c:v>1300.5046962943709</c:v>
                </c:pt>
                <c:pt idx="33">
                  <c:v>1288.9083003710052</c:v>
                </c:pt>
                <c:pt idx="34">
                  <c:v>1278.2075826811454</c:v>
                </c:pt>
                <c:pt idx="35">
                  <c:v>1268.4076361868624</c:v>
                </c:pt>
                <c:pt idx="36">
                  <c:v>1259.5131251319244</c:v>
                </c:pt>
                <c:pt idx="37">
                  <c:v>1251.5282828218683</c:v>
                </c:pt>
                <c:pt idx="38">
                  <c:v>1244.4569096091759</c:v>
                </c:pt>
                <c:pt idx="39">
                  <c:v>1238.302371084513</c:v>
                </c:pt>
                <c:pt idx="40">
                  <c:v>1233.0675964748873</c:v>
                </c:pt>
                <c:pt idx="41">
                  <c:v>1228.7550772494997</c:v>
                </c:pt>
                <c:pt idx="42">
                  <c:v>1225.3668659339357</c:v>
                </c:pt>
                <c:pt idx="43">
                  <c:v>1222.9045751332769</c:v>
                </c:pt>
                <c:pt idx="44">
                  <c:v>1221.3693767645868</c:v>
                </c:pt>
                <c:pt idx="45">
                  <c:v>1220.762001499143</c:v>
                </c:pt>
                <c:pt idx="46">
                  <c:v>1221.0827384146769</c:v>
                </c:pt>
                <c:pt idx="47">
                  <c:v>1222.3314348577871</c:v>
                </c:pt>
                <c:pt idx="48">
                  <c:v>1224.5074965165961</c:v>
                </c:pt>
                <c:pt idx="49">
                  <c:v>1227.6217765101073</c:v>
                </c:pt>
                <c:pt idx="50">
                  <c:v>1231.6521005374175</c:v>
                </c:pt>
                <c:pt idx="51">
                  <c:v>1236.5873122016114</c:v>
                </c:pt>
                <c:pt idx="52">
                  <c:v>1242.4580727447542</c:v>
                </c:pt>
                <c:pt idx="53">
                  <c:v>1249.2466193140169</c:v>
                </c:pt>
                <c:pt idx="54">
                  <c:v>1256.9497209288986</c:v>
                </c:pt>
                <c:pt idx="55">
                  <c:v>1265.5637113302296</c:v>
                </c:pt>
                <c:pt idx="56">
                  <c:v>1275.0844907251105</c:v>
                </c:pt>
                <c:pt idx="57">
                  <c:v>1285.5075277381934</c:v>
                </c:pt>
                <c:pt idx="58">
                  <c:v>1296.8278615683698</c:v>
                </c:pt>
                <c:pt idx="59">
                  <c:v>1309.0401043498437</c:v>
                </c:pt>
                <c:pt idx="60">
                  <c:v>1322.1384437164643</c:v>
                </c:pt>
                <c:pt idx="61">
                  <c:v>1336.1166455680964</c:v>
                </c:pt>
                <c:pt idx="62">
                  <c:v>1350.9680570377152</c:v>
                </c:pt>
                <c:pt idx="63">
                  <c:v>1366.6856096578117</c:v>
                </c:pt>
                <c:pt idx="64">
                  <c:v>1383.261822724598</c:v>
                </c:pt>
                <c:pt idx="65">
                  <c:v>1400.6888068584192</c:v>
                </c:pt>
                <c:pt idx="66">
                  <c:v>1418.9582677586698</c:v>
                </c:pt>
                <c:pt idx="67">
                  <c:v>1438.0615101514315</c:v>
                </c:pt>
                <c:pt idx="68">
                  <c:v>1457.9894419279547</c:v>
                </c:pt>
                <c:pt idx="69">
                  <c:v>1478.7325784720058</c:v>
                </c:pt>
                <c:pt idx="70">
                  <c:v>1500.2810471740347</c:v>
                </c:pt>
                <c:pt idx="71">
                  <c:v>1522.6245921300003</c:v>
                </c:pt>
                <c:pt idx="72">
                  <c:v>1545.7525790226262</c:v>
                </c:pt>
                <c:pt idx="73">
                  <c:v>1569.6540001827586</c:v>
                </c:pt>
                <c:pt idx="74">
                  <c:v>1594.3174798284226</c:v>
                </c:pt>
                <c:pt idx="75">
                  <c:v>1619.7312794790757</c:v>
                </c:pt>
                <c:pt idx="76">
                  <c:v>1645.8833035424914</c:v>
                </c:pt>
                <c:pt idx="77">
                  <c:v>1672.7611050716037</c:v>
                </c:pt>
                <c:pt idx="78">
                  <c:v>1700.3518916885826</c:v>
                </c:pt>
                <c:pt idx="79">
                  <c:v>1728.6425316733098</c:v>
                </c:pt>
                <c:pt idx="80">
                  <c:v>1757.6195602133691</c:v>
                </c:pt>
                <c:pt idx="81">
                  <c:v>1787.2691858125652</c:v>
                </c:pt>
                <c:pt idx="82">
                  <c:v>1817.5772968549313</c:v>
                </c:pt>
                <c:pt idx="83">
                  <c:v>1848.5294683210939</c:v>
                </c:pt>
                <c:pt idx="84">
                  <c:v>1880.110968653798</c:v>
                </c:pt>
                <c:pt idx="85">
                  <c:v>1912.306766769334</c:v>
                </c:pt>
                <c:pt idx="86">
                  <c:v>1945.1015392115175</c:v>
                </c:pt>
                <c:pt idx="87">
                  <c:v>1978.479677444825</c:v>
                </c:pt>
                <c:pt idx="88">
                  <c:v>2012.4252952832112</c:v>
                </c:pt>
                <c:pt idx="89">
                  <c:v>2046.922236451074</c:v>
                </c:pt>
                <c:pt idx="90">
                  <c:v>2081.9540822727649</c:v>
                </c:pt>
                <c:pt idx="91">
                  <c:v>2117.5041594869913</c:v>
                </c:pt>
                <c:pt idx="92">
                  <c:v>2153.5555481823858</c:v>
                </c:pt>
                <c:pt idx="93">
                  <c:v>2190.091089850464</c:v>
                </c:pt>
                <c:pt idx="94">
                  <c:v>2227.0933955521518</c:v>
                </c:pt>
                <c:pt idx="95">
                  <c:v>2264.5448541939741</c:v>
                </c:pt>
                <c:pt idx="96">
                  <c:v>2302.4276409099798</c:v>
                </c:pt>
                <c:pt idx="97">
                  <c:v>2340.7237255454183</c:v>
                </c:pt>
                <c:pt idx="98">
                  <c:v>2379.41488123811</c:v>
                </c:pt>
                <c:pt idx="99">
                  <c:v>2418.4826930934532</c:v>
                </c:pt>
                <c:pt idx="100">
                  <c:v>2457.9085669489114</c:v>
                </c:pt>
                <c:pt idx="101">
                  <c:v>2497.6737382238234</c:v>
                </c:pt>
                <c:pt idx="102">
                  <c:v>2537.7592808503414</c:v>
                </c:pt>
                <c:pt idx="103">
                  <c:v>2578.1461162811979</c:v>
                </c:pt>
                <c:pt idx="104">
                  <c:v>2618.815022570072</c:v>
                </c:pt>
                <c:pt idx="105">
                  <c:v>2659.7466435201918</c:v>
                </c:pt>
                <c:pt idx="106">
                  <c:v>2700.921497896833</c:v>
                </c:pt>
                <c:pt idx="107">
                  <c:v>2742.3199886993348</c:v>
                </c:pt>
                <c:pt idx="108">
                  <c:v>2783.9224124882121</c:v>
                </c:pt>
                <c:pt idx="109">
                  <c:v>2825.70896876292</c:v>
                </c:pt>
                <c:pt idx="110">
                  <c:v>2867.6597693858221</c:v>
                </c:pt>
                <c:pt idx="111">
                  <c:v>2909.7548480478713</c:v>
                </c:pt>
                <c:pt idx="112">
                  <c:v>2951.9741697714862</c:v>
                </c:pt>
                <c:pt idx="113">
                  <c:v>2994.2976404461174</c:v>
                </c:pt>
                <c:pt idx="114">
                  <c:v>3036.705116391955</c:v>
                </c:pt>
                <c:pt idx="115">
                  <c:v>3079.1764139472307</c:v>
                </c:pt>
                <c:pt idx="116">
                  <c:v>3121.6913190745431</c:v>
                </c:pt>
                <c:pt idx="117">
                  <c:v>3164.229596981655</c:v>
                </c:pt>
                <c:pt idx="118">
                  <c:v>3206.7710017521463</c:v>
                </c:pt>
                <c:pt idx="119">
                  <c:v>3249.295285981379</c:v>
                </c:pt>
                <c:pt idx="120">
                  <c:v>3291.7822104131715</c:v>
                </c:pt>
                <c:pt idx="121">
                  <c:v>3334.2115535725752</c:v>
                </c:pt>
                <c:pt idx="122">
                  <c:v>3376.5631213902129</c:v>
                </c:pt>
                <c:pt idx="123">
                  <c:v>3418.8167568135564</c:v>
                </c:pt>
                <c:pt idx="124">
                  <c:v>3460.9523494005934</c:v>
                </c:pt>
                <c:pt idx="125">
                  <c:v>3502.9498448913082</c:v>
                </c:pt>
                <c:pt idx="126">
                  <c:v>3544.7892547524257</c:v>
                </c:pt>
                <c:pt idx="127">
                  <c:v>3586.4506656908652</c:v>
                </c:pt>
                <c:pt idx="128">
                  <c:v>3627.9142491313933</c:v>
                </c:pt>
                <c:pt idx="129">
                  <c:v>3669.1602706539547</c:v>
                </c:pt>
                <c:pt idx="130">
                  <c:v>3710.1690993861812</c:v>
                </c:pt>
                <c:pt idx="131">
                  <c:v>3750.9212173466267</c:v>
                </c:pt>
                <c:pt idx="132">
                  <c:v>3751.0566067680656</c:v>
                </c:pt>
                <c:pt idx="133">
                  <c:v>3791.3972287342685</c:v>
                </c:pt>
                <c:pt idx="134">
                  <c:v>3831.5778691598616</c:v>
                </c:pt>
                <c:pt idx="135">
                  <c:v>3871.4440148147369</c:v>
                </c:pt>
                <c:pt idx="136">
                  <c:v>3910.9766915727073</c:v>
                </c:pt>
                <c:pt idx="137">
                  <c:v>3950.1570840207196</c:v>
                </c:pt>
                <c:pt idx="138">
                  <c:v>3988.9665444139691</c:v>
                </c:pt>
                <c:pt idx="139">
                  <c:v>4027.3866015512249</c:v>
                </c:pt>
                <c:pt idx="140">
                  <c:v>4065.3989695661103</c:v>
                </c:pt>
                <c:pt idx="141">
                  <c:v>4102.985556630194</c:v>
                </c:pt>
                <c:pt idx="142">
                  <c:v>4140.1284735637164</c:v>
                </c:pt>
                <c:pt idx="143">
                  <c:v>4176.8100423498709</c:v>
                </c:pt>
                <c:pt idx="144">
                  <c:v>4213.0128045485817</c:v>
                </c:pt>
                <c:pt idx="145">
                  <c:v>4248.7195296057789</c:v>
                </c:pt>
                <c:pt idx="146">
                  <c:v>4283.9132230542036</c:v>
                </c:pt>
                <c:pt idx="147">
                  <c:v>4318.5771346018582</c:v>
                </c:pt>
                <c:pt idx="148">
                  <c:v>4352.6947661042377</c:v>
                </c:pt>
                <c:pt idx="149">
                  <c:v>4386.2498794165531</c:v>
                </c:pt>
                <c:pt idx="150">
                  <c:v>4419.2265041222017</c:v>
                </c:pt>
                <c:pt idx="151">
                  <c:v>4451.6089451338385</c:v>
                </c:pt>
                <c:pt idx="152">
                  <c:v>4483.3817901633647</c:v>
                </c:pt>
                <c:pt idx="153">
                  <c:v>4514.5299170573571</c:v>
                </c:pt>
                <c:pt idx="154">
                  <c:v>4545.0385009943939</c:v>
                </c:pt>
                <c:pt idx="155">
                  <c:v>4574.8930215408582</c:v>
                </c:pt>
                <c:pt idx="156">
                  <c:v>4604.0792695618875</c:v>
                </c:pt>
                <c:pt idx="157">
                  <c:v>4632.5833539841433</c:v>
                </c:pt>
                <c:pt idx="158">
                  <c:v>4660.3917084072191</c:v>
                </c:pt>
                <c:pt idx="159">
                  <c:v>4687.4910975605017</c:v>
                </c:pt>
                <c:pt idx="160">
                  <c:v>4713.868623602455</c:v>
                </c:pt>
                <c:pt idx="161">
                  <c:v>4739.5117322592841</c:v>
                </c:pt>
                <c:pt idx="162">
                  <c:v>4764.4082188000939</c:v>
                </c:pt>
                <c:pt idx="163">
                  <c:v>4788.5462338456809</c:v>
                </c:pt>
                <c:pt idx="164">
                  <c:v>4811.9142890081939</c:v>
                </c:pt>
                <c:pt idx="165">
                  <c:v>4834.5012623589846</c:v>
                </c:pt>
                <c:pt idx="166">
                  <c:v>4856.2964037220445</c:v>
                </c:pt>
                <c:pt idx="167">
                  <c:v>4877.2893397905073</c:v>
                </c:pt>
                <c:pt idx="168">
                  <c:v>4897.4700790637744</c:v>
                </c:pt>
                <c:pt idx="169">
                  <c:v>4916.829016602941</c:v>
                </c:pt>
                <c:pt idx="170">
                  <c:v>4935.3569386022118</c:v>
                </c:pt>
                <c:pt idx="171">
                  <c:v>4953.0450267741862</c:v>
                </c:pt>
                <c:pt idx="172">
                  <c:v>4969.8848625468763</c:v>
                </c:pt>
                <c:pt idx="173">
                  <c:v>4985.8684310704984</c:v>
                </c:pt>
                <c:pt idx="174">
                  <c:v>5000.9881250321005</c:v>
                </c:pt>
                <c:pt idx="175">
                  <c:v>5015.2367482762384</c:v>
                </c:pt>
                <c:pt idx="176">
                  <c:v>5028.6075192299504</c:v>
                </c:pt>
                <c:pt idx="177">
                  <c:v>5041.0940741304194</c:v>
                </c:pt>
                <c:pt idx="178">
                  <c:v>5052.6904700537862</c:v>
                </c:pt>
                <c:pt idx="179">
                  <c:v>5063.3911877436458</c:v>
                </c:pt>
                <c:pt idx="180">
                  <c:v>5073.1911342379281</c:v>
                </c:pt>
                <c:pt idx="181">
                  <c:v>5073.2222891085303</c:v>
                </c:pt>
                <c:pt idx="182">
                  <c:v>5082.0856452928674</c:v>
                </c:pt>
                <c:pt idx="183">
                  <c:v>5090.0704876029222</c:v>
                </c:pt>
                <c:pt idx="184">
                  <c:v>5097.1418608156146</c:v>
                </c:pt>
                <c:pt idx="185">
                  <c:v>5103.2963993402782</c:v>
                </c:pt>
                <c:pt idx="186">
                  <c:v>5108.5311739499039</c:v>
                </c:pt>
                <c:pt idx="187">
                  <c:v>5112.8436931752913</c:v>
                </c:pt>
                <c:pt idx="188">
                  <c:v>5112.8565236091217</c:v>
                </c:pt>
                <c:pt idx="189">
                  <c:v>5116.2319044908554</c:v>
                </c:pt>
                <c:pt idx="190">
                  <c:v>5118.694195291514</c:v>
                </c:pt>
                <c:pt idx="191">
                  <c:v>5120.2293936602036</c:v>
                </c:pt>
                <c:pt idx="192">
                  <c:v>5120.8367689256484</c:v>
                </c:pt>
                <c:pt idx="193">
                  <c:v>5120.516032010114</c:v>
                </c:pt>
                <c:pt idx="194">
                  <c:v>5119.267335567004</c:v>
                </c:pt>
                <c:pt idx="195">
                  <c:v>5117.091273908195</c:v>
                </c:pt>
                <c:pt idx="196">
                  <c:v>5113.9888827211807</c:v>
                </c:pt>
                <c:pt idx="197">
                  <c:v>5109.9616385761437</c:v>
                </c:pt>
                <c:pt idx="198">
                  <c:v>5105.0114582231799</c:v>
                </c:pt>
                <c:pt idx="199">
                  <c:v>5099.1406976800372</c:v>
                </c:pt>
                <c:pt idx="200">
                  <c:v>5092.3521511107747</c:v>
                </c:pt>
                <c:pt idx="201">
                  <c:v>5084.6490494958925</c:v>
                </c:pt>
                <c:pt idx="202">
                  <c:v>5076.0350590945618</c:v>
                </c:pt>
                <c:pt idx="203">
                  <c:v>5066.5142796996797</c:v>
                </c:pt>
                <c:pt idx="204">
                  <c:v>5056.091242686598</c:v>
                </c:pt>
                <c:pt idx="205">
                  <c:v>5044.7709088564206</c:v>
                </c:pt>
                <c:pt idx="206">
                  <c:v>5032.5586660749477</c:v>
                </c:pt>
                <c:pt idx="207">
                  <c:v>5019.4603267083266</c:v>
                </c:pt>
                <c:pt idx="208">
                  <c:v>5005.482124856695</c:v>
                </c:pt>
                <c:pt idx="209">
                  <c:v>4990.630713387076</c:v>
                </c:pt>
                <c:pt idx="210">
                  <c:v>4974.9131607669797</c:v>
                </c:pt>
                <c:pt idx="211">
                  <c:v>4958.3369477001934</c:v>
                </c:pt>
                <c:pt idx="212">
                  <c:v>4940.9099635663715</c:v>
                </c:pt>
                <c:pt idx="213">
                  <c:v>4922.6405026661205</c:v>
                </c:pt>
                <c:pt idx="214">
                  <c:v>4903.5372602733596</c:v>
                </c:pt>
                <c:pt idx="215">
                  <c:v>4883.6093284968365</c:v>
                </c:pt>
                <c:pt idx="216">
                  <c:v>4862.8661919527849</c:v>
                </c:pt>
                <c:pt idx="217">
                  <c:v>4841.3177232507569</c:v>
                </c:pt>
                <c:pt idx="218">
                  <c:v>4818.9741782947904</c:v>
                </c:pt>
                <c:pt idx="219">
                  <c:v>4818.8983820380245</c:v>
                </c:pt>
                <c:pt idx="220">
                  <c:v>4795.8461914021645</c:v>
                </c:pt>
                <c:pt idx="221">
                  <c:v>4771.944770242033</c:v>
                </c:pt>
                <c:pt idx="222">
                  <c:v>4747.2812905963674</c:v>
                </c:pt>
                <c:pt idx="223">
                  <c:v>4721.8674909457159</c:v>
                </c:pt>
                <c:pt idx="224">
                  <c:v>4695.7154668823005</c:v>
                </c:pt>
                <c:pt idx="225">
                  <c:v>4668.8376653531877</c:v>
                </c:pt>
                <c:pt idx="226">
                  <c:v>4641.2468787362086</c:v>
                </c:pt>
                <c:pt idx="227">
                  <c:v>4612.9562387514816</c:v>
                </c:pt>
                <c:pt idx="228">
                  <c:v>4583.9792102114225</c:v>
                </c:pt>
                <c:pt idx="229">
                  <c:v>4554.3295846122255</c:v>
                </c:pt>
                <c:pt idx="230">
                  <c:v>4524.0214735698601</c:v>
                </c:pt>
                <c:pt idx="231">
                  <c:v>4493.0693021036968</c:v>
                </c:pt>
                <c:pt idx="232">
                  <c:v>4461.4878017709934</c:v>
                </c:pt>
                <c:pt idx="233">
                  <c:v>4429.2920036554569</c:v>
                </c:pt>
                <c:pt idx="234">
                  <c:v>4396.4972312132722</c:v>
                </c:pt>
                <c:pt idx="235">
                  <c:v>4363.1190929799659</c:v>
                </c:pt>
                <c:pt idx="236">
                  <c:v>4329.1734751415797</c:v>
                </c:pt>
                <c:pt idx="237">
                  <c:v>4294.6765339737167</c:v>
                </c:pt>
                <c:pt idx="238">
                  <c:v>4259.644688152026</c:v>
                </c:pt>
                <c:pt idx="239">
                  <c:v>4224.0946109378001</c:v>
                </c:pt>
                <c:pt idx="240">
                  <c:v>4188.0432222424051</c:v>
                </c:pt>
                <c:pt idx="241">
                  <c:v>4151.5076805743274</c:v>
                </c:pt>
                <c:pt idx="242">
                  <c:v>4114.5053748726395</c:v>
                </c:pt>
                <c:pt idx="243">
                  <c:v>4077.0539162308178</c:v>
                </c:pt>
                <c:pt idx="244">
                  <c:v>4039.1711295148116</c:v>
                </c:pt>
                <c:pt idx="245">
                  <c:v>4000.8750448793735</c:v>
                </c:pt>
                <c:pt idx="246">
                  <c:v>3962.1838891866801</c:v>
                </c:pt>
                <c:pt idx="247">
                  <c:v>3923.1160773313377</c:v>
                </c:pt>
                <c:pt idx="248">
                  <c:v>3883.69020347588</c:v>
                </c:pt>
                <c:pt idx="249">
                  <c:v>3843.9250322009657</c:v>
                </c:pt>
                <c:pt idx="250">
                  <c:v>3843.7919353401635</c:v>
                </c:pt>
                <c:pt idx="251">
                  <c:v>3803.8394895744495</c:v>
                </c:pt>
                <c:pt idx="252">
                  <c:v>3763.4526541435948</c:v>
                </c:pt>
                <c:pt idx="253">
                  <c:v>3722.7837478547185</c:v>
                </c:pt>
                <c:pt idx="254">
                  <c:v>3681.8521269045987</c:v>
                </c:pt>
                <c:pt idx="255">
                  <c:v>3640.6772725279598</c:v>
                </c:pt>
                <c:pt idx="256">
                  <c:v>3599.2787817254548</c:v>
                </c:pt>
                <c:pt idx="257">
                  <c:v>3557.6763579365788</c:v>
                </c:pt>
                <c:pt idx="258">
                  <c:v>3515.8898016618728</c:v>
                </c:pt>
                <c:pt idx="259">
                  <c:v>3473.9390010389679</c:v>
                </c:pt>
                <c:pt idx="260">
                  <c:v>3431.843922376921</c:v>
                </c:pt>
                <c:pt idx="261">
                  <c:v>3389.6246006533052</c:v>
                </c:pt>
                <c:pt idx="262">
                  <c:v>3347.3011299786726</c:v>
                </c:pt>
                <c:pt idx="263">
                  <c:v>3304.8936540328359</c:v>
                </c:pt>
                <c:pt idx="264">
                  <c:v>3262.4223564775621</c:v>
                </c:pt>
                <c:pt idx="265">
                  <c:v>3219.9074513502483</c:v>
                </c:pt>
                <c:pt idx="266">
                  <c:v>3177.3691734431359</c:v>
                </c:pt>
                <c:pt idx="267">
                  <c:v>3134.827768672646</c:v>
                </c:pt>
                <c:pt idx="268">
                  <c:v>3092.3034844434114</c:v>
                </c:pt>
                <c:pt idx="269">
                  <c:v>3049.8165600116208</c:v>
                </c:pt>
                <c:pt idx="270">
                  <c:v>3007.3872168522162</c:v>
                </c:pt>
                <c:pt idx="271">
                  <c:v>2965.0356490345775</c:v>
                </c:pt>
                <c:pt idx="272">
                  <c:v>2922.7820136112346</c:v>
                </c:pt>
                <c:pt idx="273">
                  <c:v>2880.6464210241984</c:v>
                </c:pt>
                <c:pt idx="274">
                  <c:v>2838.6489255334823</c:v>
                </c:pt>
                <c:pt idx="275">
                  <c:v>2796.8095156723666</c:v>
                </c:pt>
                <c:pt idx="276">
                  <c:v>2755.1481047339266</c:v>
                </c:pt>
                <c:pt idx="277">
                  <c:v>2713.6845212933968</c:v>
                </c:pt>
                <c:pt idx="278">
                  <c:v>2672.4384997708362</c:v>
                </c:pt>
                <c:pt idx="279">
                  <c:v>2631.4296710386106</c:v>
                </c:pt>
                <c:pt idx="280">
                  <c:v>2590.6775530781642</c:v>
                </c:pt>
                <c:pt idx="281">
                  <c:v>2550.2015416905215</c:v>
                </c:pt>
                <c:pt idx="282">
                  <c:v>2510.0209012649302</c:v>
                </c:pt>
                <c:pt idx="283">
                  <c:v>2470.1547556100536</c:v>
                </c:pt>
                <c:pt idx="284">
                  <c:v>2430.6220788520836</c:v>
                </c:pt>
                <c:pt idx="285">
                  <c:v>2391.4416864040713</c:v>
                </c:pt>
                <c:pt idx="286">
                  <c:v>2352.6322260108204</c:v>
                </c:pt>
                <c:pt idx="287">
                  <c:v>2352.5035021005542</c:v>
                </c:pt>
                <c:pt idx="288">
                  <c:v>2314.212168873566</c:v>
                </c:pt>
                <c:pt idx="289">
                  <c:v>2276.1998008586816</c:v>
                </c:pt>
                <c:pt idx="290">
                  <c:v>2238.613213794597</c:v>
                </c:pt>
                <c:pt idx="291">
                  <c:v>2201.4702968610736</c:v>
                </c:pt>
                <c:pt idx="292">
                  <c:v>2164.7887280749219</c:v>
                </c:pt>
                <c:pt idx="293">
                  <c:v>2128.5859658762079</c:v>
                </c:pt>
              </c:numCache>
            </c:numRef>
          </c:yVal>
          <c:smooth val="0"/>
          <c:extLst xmlns:c16r2="http://schemas.microsoft.com/office/drawing/2015/06/chart">
            <c:ext xmlns:c16="http://schemas.microsoft.com/office/drawing/2014/chart" uri="{C3380CC4-5D6E-409C-BE32-E72D297353CC}">
              <c16:uniqueId val="{00000000-73AC-44CC-8980-BF4FF6DB4F9F}"/>
            </c:ext>
          </c:extLst>
        </c:ser>
        <c:ser>
          <c:idx val="0"/>
          <c:order val="1"/>
          <c:tx>
            <c:strRef>
              <c:f>AloftSolved!$B$9</c:f>
              <c:strCache>
                <c:ptCount val="1"/>
                <c:pt idx="0">
                  <c:v>#planes_IFR</c:v>
                </c:pt>
              </c:strCache>
            </c:strRef>
          </c:tx>
          <c:spPr>
            <a:ln w="19050" cap="rnd">
              <a:noFill/>
              <a:round/>
            </a:ln>
            <a:effectLst/>
          </c:spPr>
          <c:marker>
            <c:symbol val="circle"/>
            <c:size val="2"/>
            <c:spPr>
              <a:noFill/>
              <a:ln w="9525">
                <a:solidFill>
                  <a:schemeClr val="accent1"/>
                </a:solidFill>
              </a:ln>
              <a:effectLst/>
            </c:spPr>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AloftSolved!$B$10:$B$303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1-73AC-44CC-8980-BF4FF6DB4F9F}"/>
            </c:ext>
          </c:extLst>
        </c:ser>
        <c:dLbls>
          <c:showLegendKey val="0"/>
          <c:showVal val="0"/>
          <c:showCatName val="0"/>
          <c:showSerName val="0"/>
          <c:showPercent val="0"/>
          <c:showBubbleSize val="0"/>
        </c:dLbls>
        <c:axId val="815090848"/>
        <c:axId val="815093984"/>
      </c:scatterChart>
      <c:valAx>
        <c:axId val="815090848"/>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93984"/>
        <c:crosses val="autoZero"/>
        <c:crossBetween val="midCat"/>
      </c:valAx>
      <c:valAx>
        <c:axId val="81509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908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AloftSolved!$G$9</c:f>
              <c:strCache>
                <c:ptCount val="1"/>
                <c:pt idx="0">
                  <c:v>residuals=actual - prediction</c:v>
                </c:pt>
              </c:strCache>
            </c:strRef>
          </c:tx>
          <c:spPr>
            <a:ln w="19050" cap="rnd">
              <a:solidFill>
                <a:schemeClr val="accent1"/>
              </a:solidFill>
              <a:round/>
            </a:ln>
            <a:effectLst/>
          </c:spPr>
          <c:marker>
            <c:symbol val="none"/>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AloftSolved!$G$10:$G$303</c:f>
              <c:numCache>
                <c:formatCode>General</c:formatCode>
                <c:ptCount val="294"/>
                <c:pt idx="0">
                  <c:v>283.70409251432147</c:v>
                </c:pt>
                <c:pt idx="1">
                  <c:v>324.64778596274618</c:v>
                </c:pt>
                <c:pt idx="2">
                  <c:v>214.74759494629848</c:v>
                </c:pt>
                <c:pt idx="3">
                  <c:v>241.4293290127805</c:v>
                </c:pt>
                <c:pt idx="4">
                  <c:v>143.22253756318969</c:v>
                </c:pt>
                <c:pt idx="5">
                  <c:v>206.19916226884015</c:v>
                </c:pt>
                <c:pt idx="6">
                  <c:v>92.702482401354928</c:v>
                </c:pt>
                <c:pt idx="7">
                  <c:v>126.0687340242871</c:v>
                </c:pt>
                <c:pt idx="8">
                  <c:v>38.16191586333548</c:v>
                </c:pt>
                <c:pt idx="9">
                  <c:v>64.356397236269686</c:v>
                </c:pt>
                <c:pt idx="10">
                  <c:v>-46.622415550599044</c:v>
                </c:pt>
                <c:pt idx="11">
                  <c:v>7.1804991370963762</c:v>
                </c:pt>
                <c:pt idx="12">
                  <c:v>-68.861570286800998</c:v>
                </c:pt>
                <c:pt idx="13">
                  <c:v>-45.564204874715415</c:v>
                </c:pt>
                <c:pt idx="14">
                  <c:v>-148.261519018135</c:v>
                </c:pt>
                <c:pt idx="15">
                  <c:v>-108.23014682233566</c:v>
                </c:pt>
                <c:pt idx="16">
                  <c:v>-189.65846673693545</c:v>
                </c:pt>
                <c:pt idx="17">
                  <c:v>-171.28146071560559</c:v>
                </c:pt>
                <c:pt idx="18">
                  <c:v>-211.89869042526334</c:v>
                </c:pt>
                <c:pt idx="19">
                  <c:v>-199.32733855945412</c:v>
                </c:pt>
                <c:pt idx="20">
                  <c:v>-265.88322235152054</c:v>
                </c:pt>
                <c:pt idx="21">
                  <c:v>-244.46903336941273</c:v>
                </c:pt>
                <c:pt idx="22">
                  <c:v>-312.89276396761738</c:v>
                </c:pt>
                <c:pt idx="23">
                  <c:v>-319.12869136101654</c:v>
                </c:pt>
                <c:pt idx="24">
                  <c:v>-322.01975382185037</c:v>
                </c:pt>
                <c:pt idx="25">
                  <c:v>-315.69637727712438</c:v>
                </c:pt>
                <c:pt idx="26">
                  <c:v>-359.22041031727144</c:v>
                </c:pt>
                <c:pt idx="27">
                  <c:v>-338.96390787791461</c:v>
                </c:pt>
                <c:pt idx="28">
                  <c:v>-397.15891078286438</c:v>
                </c:pt>
                <c:pt idx="29">
                  <c:v>-407.91064539269041</c:v>
                </c:pt>
                <c:pt idx="30">
                  <c:v>-400.97740676393698</c:v>
                </c:pt>
                <c:pt idx="31">
                  <c:v>-387.60663581022516</c:v>
                </c:pt>
                <c:pt idx="32">
                  <c:v>-435.36183915151378</c:v>
                </c:pt>
                <c:pt idx="33">
                  <c:v>-432.2719367346416</c:v>
                </c:pt>
                <c:pt idx="34">
                  <c:v>-482.70758268114537</c:v>
                </c:pt>
                <c:pt idx="35">
                  <c:v>-453.49096952019579</c:v>
                </c:pt>
                <c:pt idx="36">
                  <c:v>-470.97466359346288</c:v>
                </c:pt>
                <c:pt idx="37">
                  <c:v>-460.02828282186829</c:v>
                </c:pt>
                <c:pt idx="38">
                  <c:v>-471.76460191686817</c:v>
                </c:pt>
                <c:pt idx="39">
                  <c:v>-462.30237108451297</c:v>
                </c:pt>
                <c:pt idx="40">
                  <c:v>-471.13902504631585</c:v>
                </c:pt>
                <c:pt idx="41">
                  <c:v>-474.53285502727749</c:v>
                </c:pt>
                <c:pt idx="42">
                  <c:v>-448.36686593393574</c:v>
                </c:pt>
                <c:pt idx="43">
                  <c:v>-445.90457513327692</c:v>
                </c:pt>
                <c:pt idx="44">
                  <c:v>-442.01223390744394</c:v>
                </c:pt>
                <c:pt idx="45">
                  <c:v>-443.14661688375838</c:v>
                </c:pt>
                <c:pt idx="46">
                  <c:v>-444.92889226083071</c:v>
                </c:pt>
                <c:pt idx="47">
                  <c:v>-446.43143485778717</c:v>
                </c:pt>
                <c:pt idx="48">
                  <c:v>-425.65035365945323</c:v>
                </c:pt>
                <c:pt idx="49">
                  <c:v>-432.95510984344071</c:v>
                </c:pt>
                <c:pt idx="50">
                  <c:v>-440.01573690105386</c:v>
                </c:pt>
                <c:pt idx="51">
                  <c:v>-429.25397886827807</c:v>
                </c:pt>
                <c:pt idx="52">
                  <c:v>-449.24378703046852</c:v>
                </c:pt>
                <c:pt idx="53">
                  <c:v>-462.35773042512801</c:v>
                </c:pt>
                <c:pt idx="54">
                  <c:v>-448.66400664318428</c:v>
                </c:pt>
                <c:pt idx="55">
                  <c:v>-451.39704466356295</c:v>
                </c:pt>
                <c:pt idx="56">
                  <c:v>-465.01306215368197</c:v>
                </c:pt>
                <c:pt idx="57">
                  <c:v>-481.59086107152677</c:v>
                </c:pt>
                <c:pt idx="58">
                  <c:v>-466.82786156836983</c:v>
                </c:pt>
                <c:pt idx="59">
                  <c:v>-487.31283162257091</c:v>
                </c:pt>
                <c:pt idx="60">
                  <c:v>-466.92415800217861</c:v>
                </c:pt>
                <c:pt idx="61">
                  <c:v>-480.90235985381071</c:v>
                </c:pt>
                <c:pt idx="62">
                  <c:v>-475.04498011463829</c:v>
                </c:pt>
                <c:pt idx="63">
                  <c:v>-488.22407119627326</c:v>
                </c:pt>
                <c:pt idx="64">
                  <c:v>-486.80028426305955</c:v>
                </c:pt>
                <c:pt idx="65">
                  <c:v>-504.08880685841916</c:v>
                </c:pt>
                <c:pt idx="66">
                  <c:v>-492.81541061581265</c:v>
                </c:pt>
                <c:pt idx="67">
                  <c:v>-511.72817681809818</c:v>
                </c:pt>
                <c:pt idx="68">
                  <c:v>-511.75867269718538</c:v>
                </c:pt>
                <c:pt idx="69">
                  <c:v>-529.80400704343435</c:v>
                </c:pt>
                <c:pt idx="70">
                  <c:v>-533.51181640480399</c:v>
                </c:pt>
                <c:pt idx="71">
                  <c:v>-548.87459213000034</c:v>
                </c:pt>
                <c:pt idx="72">
                  <c:v>-545.13719440724151</c:v>
                </c:pt>
                <c:pt idx="73">
                  <c:v>-568.08257161133008</c:v>
                </c:pt>
                <c:pt idx="74">
                  <c:v>-553.17462268556551</c:v>
                </c:pt>
                <c:pt idx="75">
                  <c:v>-579.73127947907574</c:v>
                </c:pt>
                <c:pt idx="76">
                  <c:v>-470.65253431172209</c:v>
                </c:pt>
                <c:pt idx="77">
                  <c:v>-504.12474143523991</c:v>
                </c:pt>
                <c:pt idx="78">
                  <c:v>-403.20903454572544</c:v>
                </c:pt>
                <c:pt idx="79">
                  <c:v>-434.18099321177124</c:v>
                </c:pt>
                <c:pt idx="80">
                  <c:v>-377.71046930427815</c:v>
                </c:pt>
                <c:pt idx="81">
                  <c:v>-403.0384165817959</c:v>
                </c:pt>
                <c:pt idx="82">
                  <c:v>-305.32729685493132</c:v>
                </c:pt>
                <c:pt idx="83">
                  <c:v>-348.77946832109387</c:v>
                </c:pt>
                <c:pt idx="84">
                  <c:v>-247.32525436808373</c:v>
                </c:pt>
                <c:pt idx="85">
                  <c:v>-275.30676676933399</c:v>
                </c:pt>
                <c:pt idx="86">
                  <c:v>-170.25538536536374</c:v>
                </c:pt>
                <c:pt idx="87">
                  <c:v>-209.0511060162537</c:v>
                </c:pt>
                <c:pt idx="88">
                  <c:v>19.431847573931691</c:v>
                </c:pt>
                <c:pt idx="89">
                  <c:v>-15.588903117740756</c:v>
                </c:pt>
                <c:pt idx="90">
                  <c:v>150.83163201294929</c:v>
                </c:pt>
                <c:pt idx="91">
                  <c:v>120.34199435916253</c:v>
                </c:pt>
                <c:pt idx="92">
                  <c:v>250.8080881812507</c:v>
                </c:pt>
                <c:pt idx="93">
                  <c:v>206.48033872096448</c:v>
                </c:pt>
                <c:pt idx="94">
                  <c:v>348.19231873356239</c:v>
                </c:pt>
                <c:pt idx="95">
                  <c:v>314.72787307875342</c:v>
                </c:pt>
                <c:pt idx="96">
                  <c:v>420.42950194716286</c:v>
                </c:pt>
                <c:pt idx="97">
                  <c:v>390.6608898391969</c:v>
                </c:pt>
                <c:pt idx="98">
                  <c:v>510.22797590474738</c:v>
                </c:pt>
                <c:pt idx="99">
                  <c:v>468.82499921423914</c:v>
                </c:pt>
                <c:pt idx="100">
                  <c:v>668.55297151262721</c:v>
                </c:pt>
                <c:pt idx="101">
                  <c:v>644.65959510951006</c:v>
                </c:pt>
                <c:pt idx="102">
                  <c:v>775.00994991888956</c:v>
                </c:pt>
                <c:pt idx="103">
                  <c:v>734.62311448803302</c:v>
                </c:pt>
                <c:pt idx="104">
                  <c:v>810.87728512223566</c:v>
                </c:pt>
                <c:pt idx="105">
                  <c:v>802.6700231464747</c:v>
                </c:pt>
                <c:pt idx="106">
                  <c:v>824.07850210316701</c:v>
                </c:pt>
                <c:pt idx="107">
                  <c:v>796.23556685622088</c:v>
                </c:pt>
                <c:pt idx="108">
                  <c:v>862.3275875117879</c:v>
                </c:pt>
                <c:pt idx="109">
                  <c:v>806.07674552279423</c:v>
                </c:pt>
                <c:pt idx="110">
                  <c:v>832.69737347132059</c:v>
                </c:pt>
                <c:pt idx="111">
                  <c:v>807.49515195212871</c:v>
                </c:pt>
                <c:pt idx="112">
                  <c:v>900.64121484389852</c:v>
                </c:pt>
                <c:pt idx="113">
                  <c:v>891.92458177610479</c:v>
                </c:pt>
                <c:pt idx="114">
                  <c:v>901.67949899266023</c:v>
                </c:pt>
                <c:pt idx="115">
                  <c:v>880.39501462419776</c:v>
                </c:pt>
                <c:pt idx="116">
                  <c:v>907.9753475921234</c:v>
                </c:pt>
                <c:pt idx="117">
                  <c:v>853.38578763372971</c:v>
                </c:pt>
                <c:pt idx="118">
                  <c:v>874.92130594016135</c:v>
                </c:pt>
                <c:pt idx="119">
                  <c:v>832.15925947316646</c:v>
                </c:pt>
                <c:pt idx="120">
                  <c:v>818.44855881759804</c:v>
                </c:pt>
                <c:pt idx="121">
                  <c:v>806.07416071313946</c:v>
                </c:pt>
                <c:pt idx="122">
                  <c:v>807.6511643240724</c:v>
                </c:pt>
                <c:pt idx="123">
                  <c:v>733.93324318644363</c:v>
                </c:pt>
                <c:pt idx="124">
                  <c:v>826.33336488512123</c:v>
                </c:pt>
                <c:pt idx="125">
                  <c:v>801.0501551086918</c:v>
                </c:pt>
                <c:pt idx="126">
                  <c:v>830.54407858090735</c:v>
                </c:pt>
                <c:pt idx="127">
                  <c:v>796.04933430913479</c:v>
                </c:pt>
                <c:pt idx="128">
                  <c:v>800.31652009937625</c:v>
                </c:pt>
                <c:pt idx="129">
                  <c:v>748.00639601271223</c:v>
                </c:pt>
                <c:pt idx="130">
                  <c:v>763.55817334109179</c:v>
                </c:pt>
                <c:pt idx="131">
                  <c:v>702.36449693908799</c:v>
                </c:pt>
                <c:pt idx="132">
                  <c:v>733.51482180336279</c:v>
                </c:pt>
                <c:pt idx="133">
                  <c:v>703.76943793239843</c:v>
                </c:pt>
                <c:pt idx="134">
                  <c:v>668.57597699398411</c:v>
                </c:pt>
                <c:pt idx="135">
                  <c:v>608.19234882162709</c:v>
                </c:pt>
                <c:pt idx="136">
                  <c:v>553.5233084272927</c:v>
                </c:pt>
                <c:pt idx="137">
                  <c:v>508.34291597928041</c:v>
                </c:pt>
                <c:pt idx="138">
                  <c:v>455.70012225269784</c:v>
                </c:pt>
                <c:pt idx="139">
                  <c:v>409.97703481241115</c:v>
                </c:pt>
                <c:pt idx="140">
                  <c:v>371.9087227415821</c:v>
                </c:pt>
                <c:pt idx="141">
                  <c:v>327.12555448091734</c:v>
                </c:pt>
                <c:pt idx="142">
                  <c:v>299.50789007264757</c:v>
                </c:pt>
                <c:pt idx="143">
                  <c:v>179.60662431679611</c:v>
                </c:pt>
                <c:pt idx="144">
                  <c:v>141.87608434030699</c:v>
                </c:pt>
                <c:pt idx="145">
                  <c:v>69.916834030585051</c:v>
                </c:pt>
                <c:pt idx="146">
                  <c:v>55.625238484258261</c:v>
                </c:pt>
                <c:pt idx="147">
                  <c:v>15.269019244296032</c:v>
                </c:pt>
                <c:pt idx="148">
                  <c:v>-53.694766104237715</c:v>
                </c:pt>
                <c:pt idx="149">
                  <c:v>-46.249879416553085</c:v>
                </c:pt>
                <c:pt idx="150">
                  <c:v>-37.626504122201368</c:v>
                </c:pt>
                <c:pt idx="151">
                  <c:v>-0.19227846717149077</c:v>
                </c:pt>
                <c:pt idx="152">
                  <c:v>-35.715123496697743</c:v>
                </c:pt>
                <c:pt idx="153">
                  <c:v>-79.863250390690155</c:v>
                </c:pt>
                <c:pt idx="154">
                  <c:v>-139.53850099439387</c:v>
                </c:pt>
                <c:pt idx="155">
                  <c:v>-171.89302154085817</c:v>
                </c:pt>
                <c:pt idx="156">
                  <c:v>-168.52371400633183</c:v>
                </c:pt>
                <c:pt idx="157">
                  <c:v>-237.12181552260517</c:v>
                </c:pt>
                <c:pt idx="158">
                  <c:v>-254.22504174055211</c:v>
                </c:pt>
                <c:pt idx="159">
                  <c:v>-314.15776422716863</c:v>
                </c:pt>
                <c:pt idx="160">
                  <c:v>-344.15433788816972</c:v>
                </c:pt>
                <c:pt idx="161">
                  <c:v>-392.59506559261717</c:v>
                </c:pt>
                <c:pt idx="162">
                  <c:v>-504.15821880009389</c:v>
                </c:pt>
                <c:pt idx="163">
                  <c:v>-441.90337670282406</c:v>
                </c:pt>
                <c:pt idx="164">
                  <c:v>-465.27143186533704</c:v>
                </c:pt>
                <c:pt idx="165">
                  <c:v>-565.31944417716659</c:v>
                </c:pt>
                <c:pt idx="166">
                  <c:v>-558.68101910665973</c:v>
                </c:pt>
                <c:pt idx="167">
                  <c:v>-605.71791121907881</c:v>
                </c:pt>
                <c:pt idx="168">
                  <c:v>-639.47007906377439</c:v>
                </c:pt>
                <c:pt idx="169">
                  <c:v>-658.67517044909528</c:v>
                </c:pt>
                <c:pt idx="170">
                  <c:v>-693.04924629451943</c:v>
                </c:pt>
                <c:pt idx="171">
                  <c:v>-698.47359820275778</c:v>
                </c:pt>
                <c:pt idx="172">
                  <c:v>-719.96819588020935</c:v>
                </c:pt>
                <c:pt idx="173">
                  <c:v>-720.32996953203656</c:v>
                </c:pt>
                <c:pt idx="174">
                  <c:v>-802.36312503210047</c:v>
                </c:pt>
                <c:pt idx="175">
                  <c:v>-699.69828673777647</c:v>
                </c:pt>
                <c:pt idx="176">
                  <c:v>-719.19085256328344</c:v>
                </c:pt>
                <c:pt idx="177">
                  <c:v>-695.59407413041936</c:v>
                </c:pt>
                <c:pt idx="178">
                  <c:v>-749.99816236147853</c:v>
                </c:pt>
                <c:pt idx="179">
                  <c:v>-710.7483306007889</c:v>
                </c:pt>
                <c:pt idx="180">
                  <c:v>-771.47684852364273</c:v>
                </c:pt>
                <c:pt idx="181">
                  <c:v>-669.65086053710183</c:v>
                </c:pt>
                <c:pt idx="182">
                  <c:v>-665.39333760055979</c:v>
                </c:pt>
                <c:pt idx="183">
                  <c:v>-683.60894914138407</c:v>
                </c:pt>
                <c:pt idx="184">
                  <c:v>-660.71328938704301</c:v>
                </c:pt>
                <c:pt idx="185">
                  <c:v>-659.12973267361122</c:v>
                </c:pt>
                <c:pt idx="186">
                  <c:v>-638.37732779605813</c:v>
                </c:pt>
                <c:pt idx="187">
                  <c:v>-670.70083603243438</c:v>
                </c:pt>
                <c:pt idx="188">
                  <c:v>-621.57080932340705</c:v>
                </c:pt>
                <c:pt idx="189">
                  <c:v>-598.92421218316304</c:v>
                </c:pt>
                <c:pt idx="190">
                  <c:v>-608.05133814865712</c:v>
                </c:pt>
                <c:pt idx="191">
                  <c:v>-604.22939366020364</c:v>
                </c:pt>
                <c:pt idx="192">
                  <c:v>-601.2213843102636</c:v>
                </c:pt>
                <c:pt idx="193">
                  <c:v>-585.26603201011403</c:v>
                </c:pt>
                <c:pt idx="194">
                  <c:v>-574.01733556700401</c:v>
                </c:pt>
                <c:pt idx="195">
                  <c:v>-508.62973544665692</c:v>
                </c:pt>
                <c:pt idx="196">
                  <c:v>-568.40554938784771</c:v>
                </c:pt>
                <c:pt idx="197">
                  <c:v>-508.5770231915285</c:v>
                </c:pt>
                <c:pt idx="198">
                  <c:v>-525.09479155651297</c:v>
                </c:pt>
                <c:pt idx="199">
                  <c:v>-454.92641196575187</c:v>
                </c:pt>
                <c:pt idx="200">
                  <c:v>-480.79659555521903</c:v>
                </c:pt>
                <c:pt idx="201">
                  <c:v>-406.39904949589254</c:v>
                </c:pt>
                <c:pt idx="202">
                  <c:v>-373.96363052313336</c:v>
                </c:pt>
                <c:pt idx="203">
                  <c:v>-363.36043354583398</c:v>
                </c:pt>
                <c:pt idx="204">
                  <c:v>-344.09124268659798</c:v>
                </c:pt>
                <c:pt idx="205">
                  <c:v>-330.27090885642065</c:v>
                </c:pt>
                <c:pt idx="206">
                  <c:v>-311.65866607494809</c:v>
                </c:pt>
                <c:pt idx="207">
                  <c:v>-286.60318385118353</c:v>
                </c:pt>
                <c:pt idx="208">
                  <c:v>-272.62498199955189</c:v>
                </c:pt>
                <c:pt idx="209">
                  <c:v>-307.03071338707559</c:v>
                </c:pt>
                <c:pt idx="210">
                  <c:v>-226.66316076697967</c:v>
                </c:pt>
                <c:pt idx="211">
                  <c:v>-168.83694770019338</c:v>
                </c:pt>
                <c:pt idx="212">
                  <c:v>-174.90996356637152</c:v>
                </c:pt>
                <c:pt idx="213">
                  <c:v>-88.367775393393458</c:v>
                </c:pt>
                <c:pt idx="214">
                  <c:v>-64.608688844788048</c:v>
                </c:pt>
                <c:pt idx="215">
                  <c:v>-28.525995163503467</c:v>
                </c:pt>
                <c:pt idx="216">
                  <c:v>-2.7233348099280192</c:v>
                </c:pt>
                <c:pt idx="217">
                  <c:v>26.932276749243101</c:v>
                </c:pt>
                <c:pt idx="218">
                  <c:v>-3.2598925805050385</c:v>
                </c:pt>
                <c:pt idx="219">
                  <c:v>99.101617961975535</c:v>
                </c:pt>
                <c:pt idx="220">
                  <c:v>46.48714193116848</c:v>
                </c:pt>
                <c:pt idx="221">
                  <c:v>70.769515472252351</c:v>
                </c:pt>
                <c:pt idx="222">
                  <c:v>46.718709403632602</c:v>
                </c:pt>
                <c:pt idx="223">
                  <c:v>122.44020136197651</c:v>
                </c:pt>
                <c:pt idx="224">
                  <c:v>80.998818831984863</c:v>
                </c:pt>
                <c:pt idx="225">
                  <c:v>127.36233464681209</c:v>
                </c:pt>
                <c:pt idx="226">
                  <c:v>96.522352033021889</c:v>
                </c:pt>
                <c:pt idx="227">
                  <c:v>130.04376124851842</c:v>
                </c:pt>
                <c:pt idx="228">
                  <c:v>82.449361217149089</c:v>
                </c:pt>
                <c:pt idx="229">
                  <c:v>112.09898681634604</c:v>
                </c:pt>
                <c:pt idx="230">
                  <c:v>79.12138357299682</c:v>
                </c:pt>
                <c:pt idx="231">
                  <c:v>115.68069789630317</c:v>
                </c:pt>
                <c:pt idx="232">
                  <c:v>124.20450592131419</c:v>
                </c:pt>
                <c:pt idx="233">
                  <c:v>147.8618424983888</c:v>
                </c:pt>
                <c:pt idx="234">
                  <c:v>101.78848307244243</c:v>
                </c:pt>
                <c:pt idx="235">
                  <c:v>135.16662130574878</c:v>
                </c:pt>
                <c:pt idx="236">
                  <c:v>113.36498639688216</c:v>
                </c:pt>
                <c:pt idx="237">
                  <c:v>176.32346602628331</c:v>
                </c:pt>
                <c:pt idx="238">
                  <c:v>186.56959756225933</c:v>
                </c:pt>
                <c:pt idx="239">
                  <c:v>230.67461983143039</c:v>
                </c:pt>
                <c:pt idx="240">
                  <c:v>241.95677775759486</c:v>
                </c:pt>
                <c:pt idx="241">
                  <c:v>274.7650466983996</c:v>
                </c:pt>
                <c:pt idx="242">
                  <c:v>281.87924051197569</c:v>
                </c:pt>
                <c:pt idx="243">
                  <c:v>266.69608376918222</c:v>
                </c:pt>
                <c:pt idx="244">
                  <c:v>365.1365627928808</c:v>
                </c:pt>
                <c:pt idx="245">
                  <c:v>402.12495512062651</c:v>
                </c:pt>
                <c:pt idx="246">
                  <c:v>390.12380312101232</c:v>
                </c:pt>
                <c:pt idx="247">
                  <c:v>416.88392266866231</c:v>
                </c:pt>
                <c:pt idx="248">
                  <c:v>428.80979652411997</c:v>
                </c:pt>
                <c:pt idx="249">
                  <c:v>445.50353922760587</c:v>
                </c:pt>
                <c:pt idx="250">
                  <c:v>491.77949323126495</c:v>
                </c:pt>
                <c:pt idx="251">
                  <c:v>481.44622471126513</c:v>
                </c:pt>
                <c:pt idx="252">
                  <c:v>518.31657662563566</c:v>
                </c:pt>
                <c:pt idx="253">
                  <c:v>470.11625214528112</c:v>
                </c:pt>
                <c:pt idx="254">
                  <c:v>530.60941155693945</c:v>
                </c:pt>
                <c:pt idx="255">
                  <c:v>484.40606080537327</c:v>
                </c:pt>
                <c:pt idx="256">
                  <c:v>568.99394554727223</c:v>
                </c:pt>
                <c:pt idx="257">
                  <c:v>516.09287283265212</c:v>
                </c:pt>
                <c:pt idx="258">
                  <c:v>555.41789064581963</c:v>
                </c:pt>
                <c:pt idx="259">
                  <c:v>516.98957038960361</c:v>
                </c:pt>
                <c:pt idx="260">
                  <c:v>587.48941095641248</c:v>
                </c:pt>
                <c:pt idx="261">
                  <c:v>480.87539934669485</c:v>
                </c:pt>
                <c:pt idx="262">
                  <c:v>500.99887002132755</c:v>
                </c:pt>
                <c:pt idx="263">
                  <c:v>463.67777453859253</c:v>
                </c:pt>
                <c:pt idx="264">
                  <c:v>493.80841275320699</c:v>
                </c:pt>
                <c:pt idx="265">
                  <c:v>376.00921531641825</c:v>
                </c:pt>
                <c:pt idx="266">
                  <c:v>420.21415989019761</c:v>
                </c:pt>
                <c:pt idx="267">
                  <c:v>357.75556466068747</c:v>
                </c:pt>
                <c:pt idx="268">
                  <c:v>337.82151555658857</c:v>
                </c:pt>
                <c:pt idx="269">
                  <c:v>344.72190152684061</c:v>
                </c:pt>
                <c:pt idx="270">
                  <c:v>387.68421171921227</c:v>
                </c:pt>
                <c:pt idx="271">
                  <c:v>332.89292239399401</c:v>
                </c:pt>
                <c:pt idx="272">
                  <c:v>395.05131972209892</c:v>
                </c:pt>
                <c:pt idx="273">
                  <c:v>344.49643611865895</c:v>
                </c:pt>
                <c:pt idx="274">
                  <c:v>360.05107446651755</c:v>
                </c:pt>
                <c:pt idx="275">
                  <c:v>361.34433048147957</c:v>
                </c:pt>
                <c:pt idx="276">
                  <c:v>398.18522859940686</c:v>
                </c:pt>
                <c:pt idx="277">
                  <c:v>378.17262156374591</c:v>
                </c:pt>
                <c:pt idx="278">
                  <c:v>393.8948335624973</c:v>
                </c:pt>
                <c:pt idx="279">
                  <c:v>365.78461467567513</c:v>
                </c:pt>
                <c:pt idx="280">
                  <c:v>409.86790146729027</c:v>
                </c:pt>
                <c:pt idx="281">
                  <c:v>343.381791642812</c:v>
                </c:pt>
                <c:pt idx="282">
                  <c:v>389.264813020784</c:v>
                </c:pt>
                <c:pt idx="283">
                  <c:v>317.15293669763878</c:v>
                </c:pt>
                <c:pt idx="284">
                  <c:v>370.53176730176256</c:v>
                </c:pt>
                <c:pt idx="285">
                  <c:v>302.34402788164289</c:v>
                </c:pt>
                <c:pt idx="286">
                  <c:v>330.79634541775113</c:v>
                </c:pt>
                <c:pt idx="287">
                  <c:v>351.63935504230312</c:v>
                </c:pt>
                <c:pt idx="288">
                  <c:v>313.00211684071974</c:v>
                </c:pt>
                <c:pt idx="289">
                  <c:v>351.01448485560422</c:v>
                </c:pt>
                <c:pt idx="290">
                  <c:v>314.46370928232591</c:v>
                </c:pt>
                <c:pt idx="291">
                  <c:v>335.88684599606904</c:v>
                </c:pt>
                <c:pt idx="292">
                  <c:v>263.21127192507811</c:v>
                </c:pt>
                <c:pt idx="293">
                  <c:v>302.51403412379204</c:v>
                </c:pt>
              </c:numCache>
            </c:numRef>
          </c:yVal>
          <c:smooth val="0"/>
          <c:extLst xmlns:c16r2="http://schemas.microsoft.com/office/drawing/2015/06/chart">
            <c:ext xmlns:c16="http://schemas.microsoft.com/office/drawing/2014/chart" uri="{C3380CC4-5D6E-409C-BE32-E72D297353CC}">
              <c16:uniqueId val="{00000000-A03F-49AF-BA6E-A0CF891C5CA8}"/>
            </c:ext>
          </c:extLst>
        </c:ser>
        <c:dLbls>
          <c:showLegendKey val="0"/>
          <c:showVal val="0"/>
          <c:showCatName val="0"/>
          <c:showSerName val="0"/>
          <c:showPercent val="0"/>
          <c:showBubbleSize val="0"/>
        </c:dLbls>
        <c:axId val="815084184"/>
        <c:axId val="815081440"/>
      </c:scatterChart>
      <c:valAx>
        <c:axId val="815084184"/>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81440"/>
        <c:crosses val="autoZero"/>
        <c:crossBetween val="midCat"/>
      </c:valAx>
      <c:valAx>
        <c:axId val="81508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84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AloftSolved!$B$9</c:f>
              <c:strCache>
                <c:ptCount val="1"/>
                <c:pt idx="0">
                  <c:v>#planes_IFR</c:v>
                </c:pt>
              </c:strCache>
            </c:strRef>
          </c:tx>
          <c:spPr>
            <a:ln w="19050" cap="rnd">
              <a:noFill/>
              <a:round/>
            </a:ln>
            <a:effectLst/>
          </c:spPr>
          <c:marker>
            <c:symbol val="circle"/>
            <c:size val="2"/>
            <c:spPr>
              <a:noFill/>
              <a:ln w="9525">
                <a:solidFill>
                  <a:schemeClr val="accent1"/>
                </a:solidFill>
              </a:ln>
              <a:effectLst/>
            </c:spPr>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AloftSolved!$B$10:$B$303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0-AE05-4513-9D48-BE3E7EBEB37B}"/>
            </c:ext>
          </c:extLst>
        </c:ser>
        <c:ser>
          <c:idx val="1"/>
          <c:order val="1"/>
          <c:tx>
            <c:strRef>
              <c:f>AloftSolved!$D$9</c:f>
              <c:strCache>
                <c:ptCount val="1"/>
                <c:pt idx="0">
                  <c:v>sin</c:v>
                </c:pt>
              </c:strCache>
            </c:strRef>
          </c:tx>
          <c:spPr>
            <a:ln w="19050" cap="rnd">
              <a:solidFill>
                <a:schemeClr val="accent2"/>
              </a:solidFill>
              <a:round/>
            </a:ln>
            <a:effectLst/>
          </c:spPr>
          <c:marker>
            <c:symbol val="none"/>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AloftSolved!$D$10:$D$303</c:f>
              <c:numCache>
                <c:formatCode>General</c:formatCode>
                <c:ptCount val="294"/>
                <c:pt idx="0">
                  <c:v>0</c:v>
                </c:pt>
                <c:pt idx="1">
                  <c:v>2.181488503456112E-2</c:v>
                </c:pt>
                <c:pt idx="2">
                  <c:v>4.3619387365336E-2</c:v>
                </c:pt>
                <c:pt idx="3">
                  <c:v>6.5403129230143062E-2</c:v>
                </c:pt>
                <c:pt idx="4">
                  <c:v>8.7155742747658166E-2</c:v>
                </c:pt>
                <c:pt idx="5">
                  <c:v>0.10886687485196457</c:v>
                </c:pt>
                <c:pt idx="6">
                  <c:v>0.13052619222005157</c:v>
                </c:pt>
                <c:pt idx="7">
                  <c:v>0.15212338618991669</c:v>
                </c:pt>
                <c:pt idx="8">
                  <c:v>0.17364817766693033</c:v>
                </c:pt>
                <c:pt idx="9">
                  <c:v>0.19509032201612825</c:v>
                </c:pt>
                <c:pt idx="10">
                  <c:v>0.21643961393810288</c:v>
                </c:pt>
                <c:pt idx="11">
                  <c:v>0.23768589232617307</c:v>
                </c:pt>
                <c:pt idx="12">
                  <c:v>0.25881904510252074</c:v>
                </c:pt>
                <c:pt idx="13">
                  <c:v>0.27982901403099208</c:v>
                </c:pt>
                <c:pt idx="14">
                  <c:v>0.30070579950427312</c:v>
                </c:pt>
                <c:pt idx="15">
                  <c:v>0.32143946530316159</c:v>
                </c:pt>
                <c:pt idx="16">
                  <c:v>0.34202014332566871</c:v>
                </c:pt>
                <c:pt idx="17">
                  <c:v>0.36243803828370164</c:v>
                </c:pt>
                <c:pt idx="18">
                  <c:v>0.38268343236508978</c:v>
                </c:pt>
                <c:pt idx="19">
                  <c:v>0.40274668985873724</c:v>
                </c:pt>
                <c:pt idx="20">
                  <c:v>0.42261826174069939</c:v>
                </c:pt>
                <c:pt idx="21">
                  <c:v>0.4422886902190013</c:v>
                </c:pt>
                <c:pt idx="22">
                  <c:v>0.46174861323503391</c:v>
                </c:pt>
                <c:pt idx="23">
                  <c:v>0.48098876891938763</c:v>
                </c:pt>
                <c:pt idx="24">
                  <c:v>0.49999999999999994</c:v>
                </c:pt>
                <c:pt idx="25">
                  <c:v>0.51877325816052144</c:v>
                </c:pt>
                <c:pt idx="26">
                  <c:v>0.53729960834682389</c:v>
                </c:pt>
                <c:pt idx="27">
                  <c:v>0.55557023301960218</c:v>
                </c:pt>
                <c:pt idx="28">
                  <c:v>0.57357643635104605</c:v>
                </c:pt>
                <c:pt idx="29">
                  <c:v>0.59130964836358235</c:v>
                </c:pt>
                <c:pt idx="30">
                  <c:v>0.60876142900872066</c:v>
                </c:pt>
                <c:pt idx="31">
                  <c:v>0.62592347218405908</c:v>
                </c:pt>
                <c:pt idx="32">
                  <c:v>0.64278760968653925</c:v>
                </c:pt>
                <c:pt idx="33">
                  <c:v>0.65934581510006884</c:v>
                </c:pt>
                <c:pt idx="34">
                  <c:v>0.67559020761566024</c:v>
                </c:pt>
                <c:pt idx="35">
                  <c:v>0.6915130557822694</c:v>
                </c:pt>
                <c:pt idx="36">
                  <c:v>0.70710678118654746</c:v>
                </c:pt>
                <c:pt idx="37">
                  <c:v>0.72236396205975562</c:v>
                </c:pt>
                <c:pt idx="38">
                  <c:v>0.73727733681012408</c:v>
                </c:pt>
                <c:pt idx="39">
                  <c:v>0.75183980747897727</c:v>
                </c:pt>
                <c:pt idx="40">
                  <c:v>0.76604444311897801</c:v>
                </c:pt>
                <c:pt idx="41">
                  <c:v>0.77988448309288172</c:v>
                </c:pt>
                <c:pt idx="42">
                  <c:v>0.79335334029123517</c:v>
                </c:pt>
                <c:pt idx="43">
                  <c:v>0.80644460426748255</c:v>
                </c:pt>
                <c:pt idx="44">
                  <c:v>0.81915204428899169</c:v>
                </c:pt>
                <c:pt idx="45">
                  <c:v>0.83146961230254524</c:v>
                </c:pt>
                <c:pt idx="46">
                  <c:v>0.84339144581288583</c:v>
                </c:pt>
                <c:pt idx="47">
                  <c:v>0.85491187067294649</c:v>
                </c:pt>
                <c:pt idx="48">
                  <c:v>0.8660254037844386</c:v>
                </c:pt>
                <c:pt idx="49">
                  <c:v>0.87676173187953832</c:v>
                </c:pt>
                <c:pt idx="50">
                  <c:v>0.88704441013945456</c:v>
                </c:pt>
                <c:pt idx="51">
                  <c:v>0.89687274153268837</c:v>
                </c:pt>
                <c:pt idx="52">
                  <c:v>0.90630778703664994</c:v>
                </c:pt>
                <c:pt idx="53">
                  <c:v>0.9153114791194471</c:v>
                </c:pt>
                <c:pt idx="54">
                  <c:v>0.92387953251128674</c:v>
                </c:pt>
                <c:pt idx="55">
                  <c:v>0.93200786928279844</c:v>
                </c:pt>
                <c:pt idx="56">
                  <c:v>0.93969262078590832</c:v>
                </c:pt>
                <c:pt idx="57">
                  <c:v>0.94693012949510558</c:v>
                </c:pt>
                <c:pt idx="58">
                  <c:v>0.95371695074822682</c:v>
                </c:pt>
                <c:pt idx="59">
                  <c:v>0.96004985438592871</c:v>
                </c:pt>
                <c:pt idx="60">
                  <c:v>0.96592582628906831</c:v>
                </c:pt>
                <c:pt idx="61">
                  <c:v>0.97134206981326143</c:v>
                </c:pt>
                <c:pt idx="62">
                  <c:v>0.97629600711993336</c:v>
                </c:pt>
                <c:pt idx="63">
                  <c:v>0.98078528040323043</c:v>
                </c:pt>
                <c:pt idx="64">
                  <c:v>0.98480775301220802</c:v>
                </c:pt>
                <c:pt idx="65">
                  <c:v>0.98836151046776066</c:v>
                </c:pt>
                <c:pt idx="66">
                  <c:v>0.99144486137381038</c:v>
                </c:pt>
                <c:pt idx="67">
                  <c:v>0.99405633822231965</c:v>
                </c:pt>
                <c:pt idx="68">
                  <c:v>0.99619469809174555</c:v>
                </c:pt>
                <c:pt idx="69">
                  <c:v>0.99785892323860348</c:v>
                </c:pt>
                <c:pt idx="70">
                  <c:v>0.9990482215818578</c:v>
                </c:pt>
                <c:pt idx="71">
                  <c:v>0.99976202707990913</c:v>
                </c:pt>
                <c:pt idx="72">
                  <c:v>1</c:v>
                </c:pt>
                <c:pt idx="73">
                  <c:v>0.99976202707990913</c:v>
                </c:pt>
                <c:pt idx="74">
                  <c:v>0.9990482215818578</c:v>
                </c:pt>
                <c:pt idx="75">
                  <c:v>0.99785892323860348</c:v>
                </c:pt>
                <c:pt idx="76">
                  <c:v>0.99619469809174555</c:v>
                </c:pt>
                <c:pt idx="77">
                  <c:v>0.99405633822231965</c:v>
                </c:pt>
                <c:pt idx="78">
                  <c:v>0.99144486137381049</c:v>
                </c:pt>
                <c:pt idx="79">
                  <c:v>0.98836151046776077</c:v>
                </c:pt>
                <c:pt idx="80">
                  <c:v>0.98480775301220802</c:v>
                </c:pt>
                <c:pt idx="81">
                  <c:v>0.98078528040323043</c:v>
                </c:pt>
                <c:pt idx="82">
                  <c:v>0.97629600711993336</c:v>
                </c:pt>
                <c:pt idx="83">
                  <c:v>0.97134206981326143</c:v>
                </c:pt>
                <c:pt idx="84">
                  <c:v>0.96592582628906831</c:v>
                </c:pt>
                <c:pt idx="85">
                  <c:v>0.96004985438592871</c:v>
                </c:pt>
                <c:pt idx="86">
                  <c:v>0.95371695074822693</c:v>
                </c:pt>
                <c:pt idx="87">
                  <c:v>0.94693012949510569</c:v>
                </c:pt>
                <c:pt idx="88">
                  <c:v>0.93969262078590843</c:v>
                </c:pt>
                <c:pt idx="89">
                  <c:v>0.93200786928279855</c:v>
                </c:pt>
                <c:pt idx="90">
                  <c:v>0.92387953251128674</c:v>
                </c:pt>
                <c:pt idx="91">
                  <c:v>0.91531147911944721</c:v>
                </c:pt>
                <c:pt idx="92">
                  <c:v>0.90630778703664983</c:v>
                </c:pt>
                <c:pt idx="93">
                  <c:v>0.89687274153268837</c:v>
                </c:pt>
                <c:pt idx="94">
                  <c:v>0.88701083317822182</c:v>
                </c:pt>
                <c:pt idx="95">
                  <c:v>0.8767267557075078</c:v>
                </c:pt>
                <c:pt idx="96">
                  <c:v>0.86602540378443871</c:v>
                </c:pt>
                <c:pt idx="97">
                  <c:v>0.85491187067294649</c:v>
                </c:pt>
                <c:pt idx="98">
                  <c:v>0.84339144581288583</c:v>
                </c:pt>
                <c:pt idx="99">
                  <c:v>0.83146961230254546</c:v>
                </c:pt>
                <c:pt idx="100">
                  <c:v>0.81915204428899169</c:v>
                </c:pt>
                <c:pt idx="101">
                  <c:v>0.80644460426748277</c:v>
                </c:pt>
                <c:pt idx="102">
                  <c:v>0.79335334029123517</c:v>
                </c:pt>
                <c:pt idx="103">
                  <c:v>0.77988448309288183</c:v>
                </c:pt>
                <c:pt idx="104">
                  <c:v>0.76604444311897801</c:v>
                </c:pt>
                <c:pt idx="105">
                  <c:v>0.75183980747897738</c:v>
                </c:pt>
                <c:pt idx="106">
                  <c:v>0.73727733681012408</c:v>
                </c:pt>
                <c:pt idx="107">
                  <c:v>0.72236396205975595</c:v>
                </c:pt>
                <c:pt idx="108">
                  <c:v>0.70710678118654757</c:v>
                </c:pt>
                <c:pt idx="109">
                  <c:v>0.69151305578226918</c:v>
                </c:pt>
                <c:pt idx="110">
                  <c:v>0.67559020761566035</c:v>
                </c:pt>
                <c:pt idx="111">
                  <c:v>0.65934581510006895</c:v>
                </c:pt>
                <c:pt idx="112">
                  <c:v>0.64278760968653947</c:v>
                </c:pt>
                <c:pt idx="113">
                  <c:v>0.62592347218405919</c:v>
                </c:pt>
                <c:pt idx="114">
                  <c:v>0.60876142900872088</c:v>
                </c:pt>
                <c:pt idx="115">
                  <c:v>0.59130964836358224</c:v>
                </c:pt>
                <c:pt idx="116">
                  <c:v>0.57357643635104638</c:v>
                </c:pt>
                <c:pt idx="117">
                  <c:v>0.55557023301960218</c:v>
                </c:pt>
                <c:pt idx="118">
                  <c:v>0.53729960834682378</c:v>
                </c:pt>
                <c:pt idx="119">
                  <c:v>0.51877325816052178</c:v>
                </c:pt>
                <c:pt idx="120">
                  <c:v>0.49999999999999994</c:v>
                </c:pt>
                <c:pt idx="121">
                  <c:v>0.48098876891938763</c:v>
                </c:pt>
                <c:pt idx="122">
                  <c:v>0.46174861323503391</c:v>
                </c:pt>
                <c:pt idx="123">
                  <c:v>0.4422886902190013</c:v>
                </c:pt>
                <c:pt idx="124">
                  <c:v>0.4226182617406995</c:v>
                </c:pt>
                <c:pt idx="125">
                  <c:v>0.40274668985873774</c:v>
                </c:pt>
                <c:pt idx="126">
                  <c:v>0.38268343236508989</c:v>
                </c:pt>
                <c:pt idx="127">
                  <c:v>0.36243803828370136</c:v>
                </c:pt>
                <c:pt idx="128">
                  <c:v>0.34202014332566888</c:v>
                </c:pt>
                <c:pt idx="129">
                  <c:v>0.32143946530316175</c:v>
                </c:pt>
                <c:pt idx="130">
                  <c:v>0.30070579950427334</c:v>
                </c:pt>
                <c:pt idx="131">
                  <c:v>0.27982901403099231</c:v>
                </c:pt>
                <c:pt idx="132">
                  <c:v>0.279759196495523</c:v>
                </c:pt>
                <c:pt idx="133">
                  <c:v>0.25881904510252102</c:v>
                </c:pt>
                <c:pt idx="134">
                  <c:v>0.23768589232617293</c:v>
                </c:pt>
                <c:pt idx="135">
                  <c:v>0.21643961393810318</c:v>
                </c:pt>
                <c:pt idx="136">
                  <c:v>0.19509032201612861</c:v>
                </c:pt>
                <c:pt idx="137">
                  <c:v>0.17364817766693028</c:v>
                </c:pt>
                <c:pt idx="138">
                  <c:v>0.15212338618991708</c:v>
                </c:pt>
                <c:pt idx="139">
                  <c:v>0.13052619222005157</c:v>
                </c:pt>
                <c:pt idx="140">
                  <c:v>0.10886687485196457</c:v>
                </c:pt>
                <c:pt idx="141">
                  <c:v>8.7155742747658194E-2</c:v>
                </c:pt>
                <c:pt idx="142">
                  <c:v>6.5403129230143117E-2</c:v>
                </c:pt>
                <c:pt idx="143">
                  <c:v>4.3619387365336069E-2</c:v>
                </c:pt>
                <c:pt idx="144">
                  <c:v>2.1814885034561662E-2</c:v>
                </c:pt>
                <c:pt idx="145">
                  <c:v>1.22514845490862E-16</c:v>
                </c:pt>
                <c:pt idx="146">
                  <c:v>-2.1814885034560975E-2</c:v>
                </c:pt>
                <c:pt idx="147">
                  <c:v>-4.3619387365335827E-2</c:v>
                </c:pt>
                <c:pt idx="148">
                  <c:v>-6.5403129230142867E-2</c:v>
                </c:pt>
                <c:pt idx="149">
                  <c:v>-8.7155742747658388E-2</c:v>
                </c:pt>
                <c:pt idx="150">
                  <c:v>-0.10886687485196389</c:v>
                </c:pt>
                <c:pt idx="151">
                  <c:v>-0.13052619222005177</c:v>
                </c:pt>
                <c:pt idx="152">
                  <c:v>-0.15212338618991683</c:v>
                </c:pt>
                <c:pt idx="153">
                  <c:v>-0.17364817766693047</c:v>
                </c:pt>
                <c:pt idx="154">
                  <c:v>-0.19509032201612836</c:v>
                </c:pt>
                <c:pt idx="155">
                  <c:v>-0.21643961393810252</c:v>
                </c:pt>
                <c:pt idx="156">
                  <c:v>-0.23768589232617271</c:v>
                </c:pt>
                <c:pt idx="157">
                  <c:v>-0.25881904510252035</c:v>
                </c:pt>
                <c:pt idx="158">
                  <c:v>-0.27982901403099247</c:v>
                </c:pt>
                <c:pt idx="159">
                  <c:v>-0.30070579950427268</c:v>
                </c:pt>
                <c:pt idx="160">
                  <c:v>-0.32143946530316153</c:v>
                </c:pt>
                <c:pt idx="161">
                  <c:v>-0.34202014332566866</c:v>
                </c:pt>
                <c:pt idx="162">
                  <c:v>-0.36243803828370152</c:v>
                </c:pt>
                <c:pt idx="163">
                  <c:v>-0.38268343236508967</c:v>
                </c:pt>
                <c:pt idx="164">
                  <c:v>-0.40274668985873707</c:v>
                </c:pt>
                <c:pt idx="165">
                  <c:v>-0.42261826174069927</c:v>
                </c:pt>
                <c:pt idx="166">
                  <c:v>-0.44228869021900108</c:v>
                </c:pt>
                <c:pt idx="167">
                  <c:v>-0.46174861323503413</c:v>
                </c:pt>
                <c:pt idx="168">
                  <c:v>-0.48098876891938702</c:v>
                </c:pt>
                <c:pt idx="169">
                  <c:v>-0.50000000000000011</c:v>
                </c:pt>
                <c:pt idx="170">
                  <c:v>-0.51877325816052156</c:v>
                </c:pt>
                <c:pt idx="171">
                  <c:v>-0.53729960834682389</c:v>
                </c:pt>
                <c:pt idx="172">
                  <c:v>-0.55557023301960196</c:v>
                </c:pt>
                <c:pt idx="173">
                  <c:v>-0.57357643635104583</c:v>
                </c:pt>
                <c:pt idx="174">
                  <c:v>-0.59130964836358202</c:v>
                </c:pt>
                <c:pt idx="175">
                  <c:v>-0.60876142900872032</c:v>
                </c:pt>
                <c:pt idx="176">
                  <c:v>-0.62592347218405942</c:v>
                </c:pt>
                <c:pt idx="177">
                  <c:v>-0.64278760968653892</c:v>
                </c:pt>
                <c:pt idx="178">
                  <c:v>-0.65934581510006884</c:v>
                </c:pt>
                <c:pt idx="179">
                  <c:v>-0.67559020761566013</c:v>
                </c:pt>
                <c:pt idx="180">
                  <c:v>-0.69151305578226929</c:v>
                </c:pt>
                <c:pt idx="181">
                  <c:v>-0.69156558574342264</c:v>
                </c:pt>
                <c:pt idx="182">
                  <c:v>-0.70710678118654746</c:v>
                </c:pt>
                <c:pt idx="183">
                  <c:v>-0.7223639620597555</c:v>
                </c:pt>
                <c:pt idx="184">
                  <c:v>-0.73727733681012386</c:v>
                </c:pt>
                <c:pt idx="185">
                  <c:v>-0.75183980747897727</c:v>
                </c:pt>
                <c:pt idx="186">
                  <c:v>-0.76604444311897846</c:v>
                </c:pt>
                <c:pt idx="187">
                  <c:v>-0.77988448309288139</c:v>
                </c:pt>
                <c:pt idx="188">
                  <c:v>-0.7799299994700295</c:v>
                </c:pt>
                <c:pt idx="189">
                  <c:v>-0.79335334029123494</c:v>
                </c:pt>
                <c:pt idx="190">
                  <c:v>-0.80644460426748266</c:v>
                </c:pt>
                <c:pt idx="191">
                  <c:v>-0.81915204428899158</c:v>
                </c:pt>
                <c:pt idx="192">
                  <c:v>-0.83146961230254524</c:v>
                </c:pt>
                <c:pt idx="193">
                  <c:v>-0.8433914458128855</c:v>
                </c:pt>
                <c:pt idx="194">
                  <c:v>-0.85491187067294661</c:v>
                </c:pt>
                <c:pt idx="195">
                  <c:v>-0.86602540378443837</c:v>
                </c:pt>
                <c:pt idx="196">
                  <c:v>-0.87672675570750769</c:v>
                </c:pt>
                <c:pt idx="197">
                  <c:v>-0.88701083317822182</c:v>
                </c:pt>
                <c:pt idx="198">
                  <c:v>-0.89687274153268826</c:v>
                </c:pt>
                <c:pt idx="199">
                  <c:v>-0.90630778703664971</c:v>
                </c:pt>
                <c:pt idx="200">
                  <c:v>-0.9153114791194471</c:v>
                </c:pt>
                <c:pt idx="201">
                  <c:v>-0.92387953251128652</c:v>
                </c:pt>
                <c:pt idx="202">
                  <c:v>-0.93200786928279844</c:v>
                </c:pt>
                <c:pt idx="203">
                  <c:v>-0.93969262078590843</c:v>
                </c:pt>
                <c:pt idx="204">
                  <c:v>-0.94693012949510558</c:v>
                </c:pt>
                <c:pt idx="205">
                  <c:v>-0.95371695074822671</c:v>
                </c:pt>
                <c:pt idx="206">
                  <c:v>-0.9600498543859286</c:v>
                </c:pt>
                <c:pt idx="207">
                  <c:v>-0.96592582628906831</c:v>
                </c:pt>
                <c:pt idx="208">
                  <c:v>-0.97134206981326132</c:v>
                </c:pt>
                <c:pt idx="209">
                  <c:v>-0.97629600711993336</c:v>
                </c:pt>
                <c:pt idx="210">
                  <c:v>-0.98078528040323032</c:v>
                </c:pt>
                <c:pt idx="211">
                  <c:v>-0.98480775301220802</c:v>
                </c:pt>
                <c:pt idx="212">
                  <c:v>-0.98836151046776077</c:v>
                </c:pt>
                <c:pt idx="213">
                  <c:v>-0.99144486137381038</c:v>
                </c:pt>
                <c:pt idx="214">
                  <c:v>-0.99405633822231954</c:v>
                </c:pt>
                <c:pt idx="215">
                  <c:v>-0.99619469809174555</c:v>
                </c:pt>
                <c:pt idx="216">
                  <c:v>-0.99785892323860348</c:v>
                </c:pt>
                <c:pt idx="217">
                  <c:v>-0.99904822158185769</c:v>
                </c:pt>
                <c:pt idx="218">
                  <c:v>-0.99976202707990913</c:v>
                </c:pt>
                <c:pt idx="219">
                  <c:v>-0.99976361085949605</c:v>
                </c:pt>
                <c:pt idx="220">
                  <c:v>-1</c:v>
                </c:pt>
                <c:pt idx="221">
                  <c:v>-0.99976202707990913</c:v>
                </c:pt>
                <c:pt idx="222">
                  <c:v>-0.99904822158185769</c:v>
                </c:pt>
                <c:pt idx="223">
                  <c:v>-0.99785892323860359</c:v>
                </c:pt>
                <c:pt idx="224">
                  <c:v>-0.99619469809174555</c:v>
                </c:pt>
                <c:pt idx="225">
                  <c:v>-0.99405633822231965</c:v>
                </c:pt>
                <c:pt idx="226">
                  <c:v>-0.99144486137381049</c:v>
                </c:pt>
                <c:pt idx="227">
                  <c:v>-0.98836151046776088</c:v>
                </c:pt>
                <c:pt idx="228">
                  <c:v>-0.98480775301220813</c:v>
                </c:pt>
                <c:pt idx="229">
                  <c:v>-0.98078528040323043</c:v>
                </c:pt>
                <c:pt idx="230">
                  <c:v>-0.97629600711993347</c:v>
                </c:pt>
                <c:pt idx="231">
                  <c:v>-0.97134206981326143</c:v>
                </c:pt>
                <c:pt idx="232">
                  <c:v>-0.96592582628906842</c:v>
                </c:pt>
                <c:pt idx="233">
                  <c:v>-0.96004985438592871</c:v>
                </c:pt>
                <c:pt idx="234">
                  <c:v>-0.95371695074822682</c:v>
                </c:pt>
                <c:pt idx="235">
                  <c:v>-0.94693012949510569</c:v>
                </c:pt>
                <c:pt idx="236">
                  <c:v>-0.93969262078590854</c:v>
                </c:pt>
                <c:pt idx="237">
                  <c:v>-0.93200786928279855</c:v>
                </c:pt>
                <c:pt idx="238">
                  <c:v>-0.92387953251128663</c:v>
                </c:pt>
                <c:pt idx="239">
                  <c:v>-0.91531147911944721</c:v>
                </c:pt>
                <c:pt idx="240">
                  <c:v>-0.90630778703664994</c:v>
                </c:pt>
                <c:pt idx="241">
                  <c:v>-0.89687274153268848</c:v>
                </c:pt>
                <c:pt idx="242">
                  <c:v>-0.88701083317822205</c:v>
                </c:pt>
                <c:pt idx="243">
                  <c:v>-0.87672675570750791</c:v>
                </c:pt>
                <c:pt idx="244">
                  <c:v>-0.8660254037844386</c:v>
                </c:pt>
                <c:pt idx="245">
                  <c:v>-0.85491187067294683</c:v>
                </c:pt>
                <c:pt idx="246">
                  <c:v>-0.84339144581288572</c:v>
                </c:pt>
                <c:pt idx="247">
                  <c:v>-0.83146961230254546</c:v>
                </c:pt>
                <c:pt idx="248">
                  <c:v>-0.8191520442889918</c:v>
                </c:pt>
                <c:pt idx="249">
                  <c:v>-0.80644460426748232</c:v>
                </c:pt>
                <c:pt idx="250">
                  <c:v>-0.80640160088398638</c:v>
                </c:pt>
                <c:pt idx="251">
                  <c:v>-0.79335334029123517</c:v>
                </c:pt>
                <c:pt idx="252">
                  <c:v>-0.77988448309288216</c:v>
                </c:pt>
                <c:pt idx="253">
                  <c:v>-0.76604444311897812</c:v>
                </c:pt>
                <c:pt idx="254">
                  <c:v>-0.75183980747897716</c:v>
                </c:pt>
                <c:pt idx="255">
                  <c:v>-0.73727733681012475</c:v>
                </c:pt>
                <c:pt idx="256">
                  <c:v>-0.72236396205975539</c:v>
                </c:pt>
                <c:pt idx="257">
                  <c:v>-0.70710678118654768</c:v>
                </c:pt>
                <c:pt idx="258">
                  <c:v>-0.69151305578226985</c:v>
                </c:pt>
                <c:pt idx="259">
                  <c:v>-0.6755902076156598</c:v>
                </c:pt>
                <c:pt idx="260">
                  <c:v>-0.6593458151000694</c:v>
                </c:pt>
                <c:pt idx="261">
                  <c:v>-0.64278760968653958</c:v>
                </c:pt>
                <c:pt idx="262">
                  <c:v>-0.62592347218405897</c:v>
                </c:pt>
                <c:pt idx="263">
                  <c:v>-0.60876142900872088</c:v>
                </c:pt>
                <c:pt idx="264">
                  <c:v>-0.59130964836358302</c:v>
                </c:pt>
                <c:pt idx="265">
                  <c:v>-0.57357643635104649</c:v>
                </c:pt>
                <c:pt idx="266">
                  <c:v>-0.55557023301960218</c:v>
                </c:pt>
                <c:pt idx="267">
                  <c:v>-0.53729960834682422</c:v>
                </c:pt>
                <c:pt idx="268">
                  <c:v>-0.51877325816052144</c:v>
                </c:pt>
                <c:pt idx="269">
                  <c:v>-0.50000000000000044</c:v>
                </c:pt>
                <c:pt idx="270">
                  <c:v>-0.48098876891938774</c:v>
                </c:pt>
                <c:pt idx="271">
                  <c:v>-0.46174861323503363</c:v>
                </c:pt>
                <c:pt idx="272">
                  <c:v>-0.44228869021900141</c:v>
                </c:pt>
                <c:pt idx="273">
                  <c:v>-0.4226182617407</c:v>
                </c:pt>
                <c:pt idx="274">
                  <c:v>-0.40274668985873741</c:v>
                </c:pt>
                <c:pt idx="275">
                  <c:v>-0.38268343236509039</c:v>
                </c:pt>
                <c:pt idx="276">
                  <c:v>-0.36243803828370186</c:v>
                </c:pt>
                <c:pt idx="277">
                  <c:v>-0.3420201433256686</c:v>
                </c:pt>
                <c:pt idx="278">
                  <c:v>-0.32143946530316186</c:v>
                </c:pt>
                <c:pt idx="279">
                  <c:v>-0.30070579950427384</c:v>
                </c:pt>
                <c:pt idx="280">
                  <c:v>-0.27982901403099242</c:v>
                </c:pt>
                <c:pt idx="281">
                  <c:v>-0.25881904510252068</c:v>
                </c:pt>
                <c:pt idx="282">
                  <c:v>-0.23768589232617349</c:v>
                </c:pt>
                <c:pt idx="283">
                  <c:v>-0.21643961393810288</c:v>
                </c:pt>
                <c:pt idx="284">
                  <c:v>-0.19509032201612872</c:v>
                </c:pt>
                <c:pt idx="285">
                  <c:v>-0.17364817766693039</c:v>
                </c:pt>
                <c:pt idx="286">
                  <c:v>-0.15212338618991633</c:v>
                </c:pt>
                <c:pt idx="287">
                  <c:v>-0.15205151011040552</c:v>
                </c:pt>
                <c:pt idx="288">
                  <c:v>-0.13052619222005168</c:v>
                </c:pt>
                <c:pt idx="289">
                  <c:v>-0.10886687485196514</c:v>
                </c:pt>
                <c:pt idx="290">
                  <c:v>-8.7155742747658319E-2</c:v>
                </c:pt>
                <c:pt idx="291">
                  <c:v>-6.5403129230142798E-2</c:v>
                </c:pt>
                <c:pt idx="292">
                  <c:v>-4.3619387365337083E-2</c:v>
                </c:pt>
                <c:pt idx="293">
                  <c:v>-2.1814885034560898E-2</c:v>
                </c:pt>
              </c:numCache>
            </c:numRef>
          </c:yVal>
          <c:smooth val="0"/>
          <c:extLst xmlns:c16r2="http://schemas.microsoft.com/office/drawing/2015/06/chart">
            <c:ext xmlns:c16="http://schemas.microsoft.com/office/drawing/2014/chart" uri="{C3380CC4-5D6E-409C-BE32-E72D297353CC}">
              <c16:uniqueId val="{00000001-AE05-4513-9D48-BE3E7EBEB37B}"/>
            </c:ext>
          </c:extLst>
        </c:ser>
        <c:ser>
          <c:idx val="2"/>
          <c:order val="2"/>
          <c:tx>
            <c:strRef>
              <c:f>AloftSolved!$E$9</c:f>
              <c:strCache>
                <c:ptCount val="1"/>
                <c:pt idx="0">
                  <c:v>cos</c:v>
                </c:pt>
              </c:strCache>
            </c:strRef>
          </c:tx>
          <c:spPr>
            <a:ln w="19050" cap="rnd">
              <a:solidFill>
                <a:schemeClr val="accent3"/>
              </a:solidFill>
              <a:round/>
            </a:ln>
            <a:effectLst/>
          </c:spPr>
          <c:marker>
            <c:symbol val="none"/>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AloftSolved!$E$10:$E$303</c:f>
              <c:numCache>
                <c:formatCode>General</c:formatCode>
                <c:ptCount val="294"/>
                <c:pt idx="0">
                  <c:v>1</c:v>
                </c:pt>
                <c:pt idx="1">
                  <c:v>0.99976202707990913</c:v>
                </c:pt>
                <c:pt idx="2">
                  <c:v>0.9990482215818578</c:v>
                </c:pt>
                <c:pt idx="3">
                  <c:v>0.99785892323860348</c:v>
                </c:pt>
                <c:pt idx="4">
                  <c:v>0.99619469809174555</c:v>
                </c:pt>
                <c:pt idx="5">
                  <c:v>0.99405633822231965</c:v>
                </c:pt>
                <c:pt idx="6">
                  <c:v>0.99144486137381038</c:v>
                </c:pt>
                <c:pt idx="7">
                  <c:v>0.98836151046776066</c:v>
                </c:pt>
                <c:pt idx="8">
                  <c:v>0.98480775301220802</c:v>
                </c:pt>
                <c:pt idx="9">
                  <c:v>0.98078528040323043</c:v>
                </c:pt>
                <c:pt idx="10">
                  <c:v>0.97629600711993336</c:v>
                </c:pt>
                <c:pt idx="11">
                  <c:v>0.97134206981326143</c:v>
                </c:pt>
                <c:pt idx="12">
                  <c:v>0.96592582628906831</c:v>
                </c:pt>
                <c:pt idx="13">
                  <c:v>0.96004985438592871</c:v>
                </c:pt>
                <c:pt idx="14">
                  <c:v>0.95371695074822693</c:v>
                </c:pt>
                <c:pt idx="15">
                  <c:v>0.94693012949510569</c:v>
                </c:pt>
                <c:pt idx="16">
                  <c:v>0.93969262078590843</c:v>
                </c:pt>
                <c:pt idx="17">
                  <c:v>0.93200786928279855</c:v>
                </c:pt>
                <c:pt idx="18">
                  <c:v>0.92387953251128674</c:v>
                </c:pt>
                <c:pt idx="19">
                  <c:v>0.9153114791194471</c:v>
                </c:pt>
                <c:pt idx="20">
                  <c:v>0.90630778703664994</c:v>
                </c:pt>
                <c:pt idx="21">
                  <c:v>0.89687274153268826</c:v>
                </c:pt>
                <c:pt idx="22">
                  <c:v>0.88701083317822171</c:v>
                </c:pt>
                <c:pt idx="23">
                  <c:v>0.87672675570750769</c:v>
                </c:pt>
                <c:pt idx="24">
                  <c:v>0.86602540378443871</c:v>
                </c:pt>
                <c:pt idx="25">
                  <c:v>0.85491187067294661</c:v>
                </c:pt>
                <c:pt idx="26">
                  <c:v>0.84339144581288572</c:v>
                </c:pt>
                <c:pt idx="27">
                  <c:v>0.83146961230254524</c:v>
                </c:pt>
                <c:pt idx="28">
                  <c:v>0.8191520442889918</c:v>
                </c:pt>
                <c:pt idx="29">
                  <c:v>0.80644460426748266</c:v>
                </c:pt>
                <c:pt idx="30">
                  <c:v>0.79335334029123517</c:v>
                </c:pt>
                <c:pt idx="31">
                  <c:v>0.77988448309288183</c:v>
                </c:pt>
                <c:pt idx="32">
                  <c:v>0.76604444311897801</c:v>
                </c:pt>
                <c:pt idx="33">
                  <c:v>0.75183980747897738</c:v>
                </c:pt>
                <c:pt idx="34">
                  <c:v>0.73727733681012397</c:v>
                </c:pt>
                <c:pt idx="35">
                  <c:v>0.72236396205975562</c:v>
                </c:pt>
                <c:pt idx="36">
                  <c:v>0.70710678118654757</c:v>
                </c:pt>
                <c:pt idx="37">
                  <c:v>0.69151305578226929</c:v>
                </c:pt>
                <c:pt idx="38">
                  <c:v>0.67559020761566024</c:v>
                </c:pt>
                <c:pt idx="39">
                  <c:v>0.65934581510006895</c:v>
                </c:pt>
                <c:pt idx="40">
                  <c:v>0.64278760968653936</c:v>
                </c:pt>
                <c:pt idx="41">
                  <c:v>0.62592347218405908</c:v>
                </c:pt>
                <c:pt idx="42">
                  <c:v>0.60876142900872066</c:v>
                </c:pt>
                <c:pt idx="43">
                  <c:v>0.59130964836358246</c:v>
                </c:pt>
                <c:pt idx="44">
                  <c:v>0.57357643635104616</c:v>
                </c:pt>
                <c:pt idx="45">
                  <c:v>0.55557023301960229</c:v>
                </c:pt>
                <c:pt idx="46">
                  <c:v>0.53729960834682366</c:v>
                </c:pt>
                <c:pt idx="47">
                  <c:v>0.51877325816052156</c:v>
                </c:pt>
                <c:pt idx="48">
                  <c:v>0.50000000000000011</c:v>
                </c:pt>
                <c:pt idx="49">
                  <c:v>0.48092501027872575</c:v>
                </c:pt>
                <c:pt idx="50">
                  <c:v>0.46168410676603017</c:v>
                </c:pt>
                <c:pt idx="51">
                  <c:v>0.44228869021900125</c:v>
                </c:pt>
                <c:pt idx="52">
                  <c:v>0.42261826174069944</c:v>
                </c:pt>
                <c:pt idx="53">
                  <c:v>0.40274668985873724</c:v>
                </c:pt>
                <c:pt idx="54">
                  <c:v>0.38268343236508984</c:v>
                </c:pt>
                <c:pt idx="55">
                  <c:v>0.36243803828370169</c:v>
                </c:pt>
                <c:pt idx="56">
                  <c:v>0.34202014332566882</c:v>
                </c:pt>
                <c:pt idx="57">
                  <c:v>0.3214394653031617</c:v>
                </c:pt>
                <c:pt idx="58">
                  <c:v>0.30070579950427329</c:v>
                </c:pt>
                <c:pt idx="59">
                  <c:v>0.27982901403099203</c:v>
                </c:pt>
                <c:pt idx="60">
                  <c:v>0.25881904510252074</c:v>
                </c:pt>
                <c:pt idx="61">
                  <c:v>0.2376858923261731</c:v>
                </c:pt>
                <c:pt idx="62">
                  <c:v>0.2164396139381029</c:v>
                </c:pt>
                <c:pt idx="63">
                  <c:v>0.19509032201612833</c:v>
                </c:pt>
                <c:pt idx="64">
                  <c:v>0.17364817766693041</c:v>
                </c:pt>
                <c:pt idx="65">
                  <c:v>0.1521233861899168</c:v>
                </c:pt>
                <c:pt idx="66">
                  <c:v>0.13052619222005171</c:v>
                </c:pt>
                <c:pt idx="67">
                  <c:v>0.10886687485196474</c:v>
                </c:pt>
                <c:pt idx="68">
                  <c:v>8.7155742747658138E-2</c:v>
                </c:pt>
                <c:pt idx="69">
                  <c:v>6.5403129230143048E-2</c:v>
                </c:pt>
                <c:pt idx="70">
                  <c:v>4.3619387365336007E-2</c:v>
                </c:pt>
                <c:pt idx="71">
                  <c:v>2.1814885034561159E-2</c:v>
                </c:pt>
                <c:pt idx="72">
                  <c:v>6.1257422745431001E-17</c:v>
                </c:pt>
                <c:pt idx="73">
                  <c:v>-2.1814885034561034E-2</c:v>
                </c:pt>
                <c:pt idx="74">
                  <c:v>-4.3619387365336111E-2</c:v>
                </c:pt>
                <c:pt idx="75">
                  <c:v>-6.5403129230143145E-2</c:v>
                </c:pt>
                <c:pt idx="76">
                  <c:v>-8.7155742747658235E-2</c:v>
                </c:pt>
                <c:pt idx="77">
                  <c:v>-0.10886687485196439</c:v>
                </c:pt>
                <c:pt idx="78">
                  <c:v>-0.13052619222005138</c:v>
                </c:pt>
                <c:pt idx="79">
                  <c:v>-0.15212338618991647</c:v>
                </c:pt>
                <c:pt idx="80">
                  <c:v>-0.1736481776669303</c:v>
                </c:pt>
                <c:pt idx="81">
                  <c:v>-0.19509032201612819</c:v>
                </c:pt>
                <c:pt idx="82">
                  <c:v>-0.21643961393810279</c:v>
                </c:pt>
                <c:pt idx="83">
                  <c:v>-0.23768589232617318</c:v>
                </c:pt>
                <c:pt idx="84">
                  <c:v>-0.25881904510252085</c:v>
                </c:pt>
                <c:pt idx="85">
                  <c:v>-0.27982901403099208</c:v>
                </c:pt>
                <c:pt idx="86">
                  <c:v>-0.30070579950427295</c:v>
                </c:pt>
                <c:pt idx="87">
                  <c:v>-0.32143946530316136</c:v>
                </c:pt>
                <c:pt idx="88">
                  <c:v>-0.34202014332566849</c:v>
                </c:pt>
                <c:pt idx="89">
                  <c:v>-0.36243803828370158</c:v>
                </c:pt>
                <c:pt idx="90">
                  <c:v>-0.38268343236508973</c:v>
                </c:pt>
                <c:pt idx="91">
                  <c:v>-0.40274668985873713</c:v>
                </c:pt>
                <c:pt idx="92">
                  <c:v>-0.42261826174069972</c:v>
                </c:pt>
                <c:pt idx="93">
                  <c:v>-0.44228869021900113</c:v>
                </c:pt>
                <c:pt idx="94">
                  <c:v>-0.46174861323503374</c:v>
                </c:pt>
                <c:pt idx="95">
                  <c:v>-0.48098876891938747</c:v>
                </c:pt>
                <c:pt idx="96">
                  <c:v>-0.49999999999999978</c:v>
                </c:pt>
                <c:pt idx="97">
                  <c:v>-0.51877325816052167</c:v>
                </c:pt>
                <c:pt idx="98">
                  <c:v>-0.53729960834682355</c:v>
                </c:pt>
                <c:pt idx="99">
                  <c:v>-0.55557023301960196</c:v>
                </c:pt>
                <c:pt idx="100">
                  <c:v>-0.57357643635104616</c:v>
                </c:pt>
                <c:pt idx="101">
                  <c:v>-0.59130964836358213</c:v>
                </c:pt>
                <c:pt idx="102">
                  <c:v>-0.60876142900872066</c:v>
                </c:pt>
                <c:pt idx="103">
                  <c:v>-0.62592347218405908</c:v>
                </c:pt>
                <c:pt idx="104">
                  <c:v>-0.64278760968653936</c:v>
                </c:pt>
                <c:pt idx="105">
                  <c:v>-0.65934581510006884</c:v>
                </c:pt>
                <c:pt idx="106">
                  <c:v>-0.67559020761566024</c:v>
                </c:pt>
                <c:pt idx="107">
                  <c:v>-0.69151305578226896</c:v>
                </c:pt>
                <c:pt idx="108">
                  <c:v>-0.70710678118654746</c:v>
                </c:pt>
                <c:pt idx="109">
                  <c:v>-0.72236396205975584</c:v>
                </c:pt>
                <c:pt idx="110">
                  <c:v>-0.73727733681012397</c:v>
                </c:pt>
                <c:pt idx="111">
                  <c:v>-0.75183980747897727</c:v>
                </c:pt>
                <c:pt idx="112">
                  <c:v>-0.7660444431189779</c:v>
                </c:pt>
                <c:pt idx="113">
                  <c:v>-0.77988448309288161</c:v>
                </c:pt>
                <c:pt idx="114">
                  <c:v>-0.79335334029123505</c:v>
                </c:pt>
                <c:pt idx="115">
                  <c:v>-0.80644460426748266</c:v>
                </c:pt>
                <c:pt idx="116">
                  <c:v>-0.81915204428899158</c:v>
                </c:pt>
                <c:pt idx="117">
                  <c:v>-0.83146961230254535</c:v>
                </c:pt>
                <c:pt idx="118">
                  <c:v>-0.84339144581288572</c:v>
                </c:pt>
                <c:pt idx="119">
                  <c:v>-0.85491187067294638</c:v>
                </c:pt>
                <c:pt idx="120">
                  <c:v>-0.86602540378443871</c:v>
                </c:pt>
                <c:pt idx="121">
                  <c:v>-0.87672675570750769</c:v>
                </c:pt>
                <c:pt idx="122">
                  <c:v>-0.88701083317822171</c:v>
                </c:pt>
                <c:pt idx="123">
                  <c:v>-0.89687274153268826</c:v>
                </c:pt>
                <c:pt idx="124">
                  <c:v>-0.90630778703664994</c:v>
                </c:pt>
                <c:pt idx="125">
                  <c:v>-0.91531147911944688</c:v>
                </c:pt>
                <c:pt idx="126">
                  <c:v>-0.92387953251128674</c:v>
                </c:pt>
                <c:pt idx="127">
                  <c:v>-0.93200786928279866</c:v>
                </c:pt>
                <c:pt idx="128">
                  <c:v>-0.93969262078590832</c:v>
                </c:pt>
                <c:pt idx="129">
                  <c:v>-0.94693012949510558</c:v>
                </c:pt>
                <c:pt idx="130">
                  <c:v>-0.95371695074822682</c:v>
                </c:pt>
                <c:pt idx="131">
                  <c:v>-0.9600498543859286</c:v>
                </c:pt>
                <c:pt idx="132">
                  <c:v>-0.96007020158745648</c:v>
                </c:pt>
                <c:pt idx="133">
                  <c:v>-0.9659258262890682</c:v>
                </c:pt>
                <c:pt idx="134">
                  <c:v>-0.97134206981326143</c:v>
                </c:pt>
                <c:pt idx="135">
                  <c:v>-0.97629600711993325</c:v>
                </c:pt>
                <c:pt idx="136">
                  <c:v>-0.98078528040323043</c:v>
                </c:pt>
                <c:pt idx="137">
                  <c:v>-0.98480775301220802</c:v>
                </c:pt>
                <c:pt idx="138">
                  <c:v>-0.98836151046776066</c:v>
                </c:pt>
                <c:pt idx="139">
                  <c:v>-0.99144486137381038</c:v>
                </c:pt>
                <c:pt idx="140">
                  <c:v>-0.99405633822231965</c:v>
                </c:pt>
                <c:pt idx="141">
                  <c:v>-0.99619469809174555</c:v>
                </c:pt>
                <c:pt idx="142">
                  <c:v>-0.99785892323860348</c:v>
                </c:pt>
                <c:pt idx="143">
                  <c:v>-0.9990482215818578</c:v>
                </c:pt>
                <c:pt idx="144">
                  <c:v>-0.99976202707990913</c:v>
                </c:pt>
                <c:pt idx="145">
                  <c:v>-1</c:v>
                </c:pt>
                <c:pt idx="146">
                  <c:v>-0.99976202707990913</c:v>
                </c:pt>
                <c:pt idx="147">
                  <c:v>-0.9990482215818578</c:v>
                </c:pt>
                <c:pt idx="148">
                  <c:v>-0.99785892323860348</c:v>
                </c:pt>
                <c:pt idx="149">
                  <c:v>-0.99619469809174555</c:v>
                </c:pt>
                <c:pt idx="150">
                  <c:v>-0.99405633822231965</c:v>
                </c:pt>
                <c:pt idx="151">
                  <c:v>-0.99144486137381038</c:v>
                </c:pt>
                <c:pt idx="152">
                  <c:v>-0.98836151046776066</c:v>
                </c:pt>
                <c:pt idx="153">
                  <c:v>-0.98480775301220802</c:v>
                </c:pt>
                <c:pt idx="154">
                  <c:v>-0.98078528040323043</c:v>
                </c:pt>
                <c:pt idx="155">
                  <c:v>-0.97629600711993347</c:v>
                </c:pt>
                <c:pt idx="156">
                  <c:v>-0.97134206981326154</c:v>
                </c:pt>
                <c:pt idx="157">
                  <c:v>-0.96592582628906842</c:v>
                </c:pt>
                <c:pt idx="158">
                  <c:v>-0.9600498543859286</c:v>
                </c:pt>
                <c:pt idx="159">
                  <c:v>-0.95371695074822704</c:v>
                </c:pt>
                <c:pt idx="160">
                  <c:v>-0.94693012949510569</c:v>
                </c:pt>
                <c:pt idx="161">
                  <c:v>-0.93969262078590843</c:v>
                </c:pt>
                <c:pt idx="162">
                  <c:v>-0.93200786928279855</c:v>
                </c:pt>
                <c:pt idx="163">
                  <c:v>-0.92387953251128685</c:v>
                </c:pt>
                <c:pt idx="164">
                  <c:v>-0.91531147911944721</c:v>
                </c:pt>
                <c:pt idx="165">
                  <c:v>-0.90630778703665005</c:v>
                </c:pt>
                <c:pt idx="166">
                  <c:v>-0.89687274153268837</c:v>
                </c:pt>
                <c:pt idx="167">
                  <c:v>-0.8870108331782216</c:v>
                </c:pt>
                <c:pt idx="168">
                  <c:v>-0.87672675570750802</c:v>
                </c:pt>
                <c:pt idx="169">
                  <c:v>-0.8660254037844386</c:v>
                </c:pt>
                <c:pt idx="170">
                  <c:v>-0.85491187067294649</c:v>
                </c:pt>
                <c:pt idx="171">
                  <c:v>-0.84339144581288561</c:v>
                </c:pt>
                <c:pt idx="172">
                  <c:v>-0.83146961230254546</c:v>
                </c:pt>
                <c:pt idx="173">
                  <c:v>-0.81915204428899202</c:v>
                </c:pt>
                <c:pt idx="174">
                  <c:v>-0.80644460426748277</c:v>
                </c:pt>
                <c:pt idx="175">
                  <c:v>-0.79335334029123539</c:v>
                </c:pt>
                <c:pt idx="176">
                  <c:v>-0.7798844830928815</c:v>
                </c:pt>
                <c:pt idx="177">
                  <c:v>-0.76604444311897835</c:v>
                </c:pt>
                <c:pt idx="178">
                  <c:v>-0.7518398074789775</c:v>
                </c:pt>
                <c:pt idx="179">
                  <c:v>-0.73727733681012408</c:v>
                </c:pt>
                <c:pt idx="180">
                  <c:v>-0.72236396205975562</c:v>
                </c:pt>
                <c:pt idx="181">
                  <c:v>-0.7223136719011739</c:v>
                </c:pt>
                <c:pt idx="182">
                  <c:v>-0.70710678118654768</c:v>
                </c:pt>
                <c:pt idx="183">
                  <c:v>-0.69151305578226951</c:v>
                </c:pt>
                <c:pt idx="184">
                  <c:v>-0.67559020761566035</c:v>
                </c:pt>
                <c:pt idx="185">
                  <c:v>-0.65934581510006907</c:v>
                </c:pt>
                <c:pt idx="186">
                  <c:v>-0.64278760968653881</c:v>
                </c:pt>
                <c:pt idx="187">
                  <c:v>-0.62592347218405964</c:v>
                </c:pt>
                <c:pt idx="188">
                  <c:v>-0.6258667557289489</c:v>
                </c:pt>
                <c:pt idx="189">
                  <c:v>-0.60876142900872088</c:v>
                </c:pt>
                <c:pt idx="190">
                  <c:v>-0.59130964836358224</c:v>
                </c:pt>
                <c:pt idx="191">
                  <c:v>-0.57357643635104638</c:v>
                </c:pt>
                <c:pt idx="192">
                  <c:v>-0.55557023301960218</c:v>
                </c:pt>
                <c:pt idx="193">
                  <c:v>-0.53729960834682422</c:v>
                </c:pt>
                <c:pt idx="194">
                  <c:v>-0.51877325816052144</c:v>
                </c:pt>
                <c:pt idx="195">
                  <c:v>-0.50000000000000044</c:v>
                </c:pt>
                <c:pt idx="196">
                  <c:v>-0.48098876891938769</c:v>
                </c:pt>
                <c:pt idx="197">
                  <c:v>-0.46174861323503358</c:v>
                </c:pt>
                <c:pt idx="198">
                  <c:v>-0.44228869021900136</c:v>
                </c:pt>
                <c:pt idx="199">
                  <c:v>-0.42261826174069994</c:v>
                </c:pt>
                <c:pt idx="200">
                  <c:v>-0.40274668985873735</c:v>
                </c:pt>
                <c:pt idx="201">
                  <c:v>-0.38268343236509034</c:v>
                </c:pt>
                <c:pt idx="202">
                  <c:v>-0.3624380382837018</c:v>
                </c:pt>
                <c:pt idx="203">
                  <c:v>-0.34202014332566855</c:v>
                </c:pt>
                <c:pt idx="204">
                  <c:v>-0.32143946530316181</c:v>
                </c:pt>
                <c:pt idx="205">
                  <c:v>-0.30070579950427379</c:v>
                </c:pt>
                <c:pt idx="206">
                  <c:v>-0.27982901403099236</c:v>
                </c:pt>
                <c:pt idx="207">
                  <c:v>-0.25881904510252063</c:v>
                </c:pt>
                <c:pt idx="208">
                  <c:v>-0.23768589232617343</c:v>
                </c:pt>
                <c:pt idx="209">
                  <c:v>-0.21643961393810282</c:v>
                </c:pt>
                <c:pt idx="210">
                  <c:v>-0.19509032201612866</c:v>
                </c:pt>
                <c:pt idx="211">
                  <c:v>-0.17364817766693033</c:v>
                </c:pt>
                <c:pt idx="212">
                  <c:v>-0.15212338618991628</c:v>
                </c:pt>
                <c:pt idx="213">
                  <c:v>-0.13052619222005163</c:v>
                </c:pt>
                <c:pt idx="214">
                  <c:v>-0.10886687485196507</c:v>
                </c:pt>
                <c:pt idx="215">
                  <c:v>-8.7155742747658249E-2</c:v>
                </c:pt>
                <c:pt idx="216">
                  <c:v>-6.5403129230142729E-2</c:v>
                </c:pt>
                <c:pt idx="217">
                  <c:v>-4.361938736533702E-2</c:v>
                </c:pt>
                <c:pt idx="218">
                  <c:v>-2.1814885034560836E-2</c:v>
                </c:pt>
                <c:pt idx="219">
                  <c:v>-2.1742180230654145E-2</c:v>
                </c:pt>
                <c:pt idx="220">
                  <c:v>-1.83772268236293E-16</c:v>
                </c:pt>
                <c:pt idx="221">
                  <c:v>2.1814885034560468E-2</c:v>
                </c:pt>
                <c:pt idx="222">
                  <c:v>4.3619387365336652E-2</c:v>
                </c:pt>
                <c:pt idx="223">
                  <c:v>6.5403129230142368E-2</c:v>
                </c:pt>
                <c:pt idx="224">
                  <c:v>8.7155742747657888E-2</c:v>
                </c:pt>
                <c:pt idx="225">
                  <c:v>0.10886687485196471</c:v>
                </c:pt>
                <c:pt idx="226">
                  <c:v>0.13052619222005127</c:v>
                </c:pt>
                <c:pt idx="227">
                  <c:v>0.15212338618991592</c:v>
                </c:pt>
                <c:pt idx="228">
                  <c:v>0.17364817766692997</c:v>
                </c:pt>
                <c:pt idx="229">
                  <c:v>0.1950903220161283</c:v>
                </c:pt>
                <c:pt idx="230">
                  <c:v>0.21643961393810246</c:v>
                </c:pt>
                <c:pt idx="231">
                  <c:v>0.23768589232617307</c:v>
                </c:pt>
                <c:pt idx="232">
                  <c:v>0.2588190451025203</c:v>
                </c:pt>
                <c:pt idx="233">
                  <c:v>0.27982901403099197</c:v>
                </c:pt>
                <c:pt idx="234">
                  <c:v>0.30070579950427345</c:v>
                </c:pt>
                <c:pt idx="235">
                  <c:v>0.32143946530316148</c:v>
                </c:pt>
                <c:pt idx="236">
                  <c:v>0.34202014332566816</c:v>
                </c:pt>
                <c:pt idx="237">
                  <c:v>0.36243803828370147</c:v>
                </c:pt>
                <c:pt idx="238">
                  <c:v>0.38268343236509</c:v>
                </c:pt>
                <c:pt idx="239">
                  <c:v>0.40274668985873702</c:v>
                </c:pt>
                <c:pt idx="240">
                  <c:v>0.42261826174069961</c:v>
                </c:pt>
                <c:pt idx="241">
                  <c:v>0.44228869021900102</c:v>
                </c:pt>
                <c:pt idx="242">
                  <c:v>0.46174861323503325</c:v>
                </c:pt>
                <c:pt idx="243">
                  <c:v>0.48098876891938736</c:v>
                </c:pt>
                <c:pt idx="244">
                  <c:v>0.50000000000000011</c:v>
                </c:pt>
                <c:pt idx="245">
                  <c:v>0.51877325816052111</c:v>
                </c:pt>
                <c:pt idx="246">
                  <c:v>0.53729960834682389</c:v>
                </c:pt>
                <c:pt idx="247">
                  <c:v>0.55557023301960184</c:v>
                </c:pt>
                <c:pt idx="248">
                  <c:v>0.57357643635104605</c:v>
                </c:pt>
                <c:pt idx="249">
                  <c:v>0.59130964836358268</c:v>
                </c:pt>
                <c:pt idx="250">
                  <c:v>0.59136829310654115</c:v>
                </c:pt>
                <c:pt idx="251">
                  <c:v>0.60876142900872054</c:v>
                </c:pt>
                <c:pt idx="252">
                  <c:v>0.62592347218405864</c:v>
                </c:pt>
                <c:pt idx="253">
                  <c:v>0.64278760968653925</c:v>
                </c:pt>
                <c:pt idx="254">
                  <c:v>0.65934581510006907</c:v>
                </c:pt>
                <c:pt idx="255">
                  <c:v>0.67559020761565947</c:v>
                </c:pt>
                <c:pt idx="256">
                  <c:v>0.69151305578226951</c:v>
                </c:pt>
                <c:pt idx="257">
                  <c:v>0.70710678118654735</c:v>
                </c:pt>
                <c:pt idx="258">
                  <c:v>0.72236396205975506</c:v>
                </c:pt>
                <c:pt idx="259">
                  <c:v>0.73727733681012442</c:v>
                </c:pt>
                <c:pt idx="260">
                  <c:v>0.75183980747897694</c:v>
                </c:pt>
                <c:pt idx="261">
                  <c:v>0.76604444311897779</c:v>
                </c:pt>
                <c:pt idx="262">
                  <c:v>0.77988448309288183</c:v>
                </c:pt>
                <c:pt idx="263">
                  <c:v>0.79335334029123494</c:v>
                </c:pt>
                <c:pt idx="264">
                  <c:v>0.8064446042674821</c:v>
                </c:pt>
                <c:pt idx="265">
                  <c:v>0.81915204428899158</c:v>
                </c:pt>
                <c:pt idx="266">
                  <c:v>0.83146961230254524</c:v>
                </c:pt>
                <c:pt idx="267">
                  <c:v>0.8433914458128855</c:v>
                </c:pt>
                <c:pt idx="268">
                  <c:v>0.85491187067294661</c:v>
                </c:pt>
                <c:pt idx="269">
                  <c:v>0.86602540378443837</c:v>
                </c:pt>
                <c:pt idx="270">
                  <c:v>0.87672675570750769</c:v>
                </c:pt>
                <c:pt idx="271">
                  <c:v>0.88701083317822182</c:v>
                </c:pt>
                <c:pt idx="272">
                  <c:v>0.89687274153268826</c:v>
                </c:pt>
                <c:pt idx="273">
                  <c:v>0.90630778703664971</c:v>
                </c:pt>
                <c:pt idx="274">
                  <c:v>0.9153114791194471</c:v>
                </c:pt>
                <c:pt idx="275">
                  <c:v>0.92387953251128652</c:v>
                </c:pt>
                <c:pt idx="276">
                  <c:v>0.93200786928279844</c:v>
                </c:pt>
                <c:pt idx="277">
                  <c:v>0.93969262078590843</c:v>
                </c:pt>
                <c:pt idx="278">
                  <c:v>0.94693012949510558</c:v>
                </c:pt>
                <c:pt idx="279">
                  <c:v>0.95371695074822671</c:v>
                </c:pt>
                <c:pt idx="280">
                  <c:v>0.9600498543859286</c:v>
                </c:pt>
                <c:pt idx="281">
                  <c:v>0.96592582628906831</c:v>
                </c:pt>
                <c:pt idx="282">
                  <c:v>0.97134206981326132</c:v>
                </c:pt>
                <c:pt idx="283">
                  <c:v>0.97629600711993336</c:v>
                </c:pt>
                <c:pt idx="284">
                  <c:v>0.98078528040323032</c:v>
                </c:pt>
                <c:pt idx="285">
                  <c:v>0.98480775301220802</c:v>
                </c:pt>
                <c:pt idx="286">
                  <c:v>0.98836151046776077</c:v>
                </c:pt>
                <c:pt idx="287">
                  <c:v>0.98837257057910366</c:v>
                </c:pt>
                <c:pt idx="288">
                  <c:v>0.99144486137381038</c:v>
                </c:pt>
                <c:pt idx="289">
                  <c:v>0.99405633822231954</c:v>
                </c:pt>
                <c:pt idx="290">
                  <c:v>0.99619469809174555</c:v>
                </c:pt>
                <c:pt idx="291">
                  <c:v>0.99785892323860348</c:v>
                </c:pt>
                <c:pt idx="292">
                  <c:v>0.99904822158185769</c:v>
                </c:pt>
                <c:pt idx="293">
                  <c:v>0.99976202707990913</c:v>
                </c:pt>
              </c:numCache>
            </c:numRef>
          </c:yVal>
          <c:smooth val="0"/>
          <c:extLst xmlns:c16r2="http://schemas.microsoft.com/office/drawing/2015/06/chart">
            <c:ext xmlns:c16="http://schemas.microsoft.com/office/drawing/2014/chart" uri="{C3380CC4-5D6E-409C-BE32-E72D297353CC}">
              <c16:uniqueId val="{00000002-AE05-4513-9D48-BE3E7EBEB37B}"/>
            </c:ext>
          </c:extLst>
        </c:ser>
        <c:ser>
          <c:idx val="3"/>
          <c:order val="3"/>
          <c:tx>
            <c:strRef>
              <c:f>AloftSolved!$F$9</c:f>
              <c:strCache>
                <c:ptCount val="1"/>
                <c:pt idx="0">
                  <c:v>predictions</c:v>
                </c:pt>
              </c:strCache>
            </c:strRef>
          </c:tx>
          <c:spPr>
            <a:ln w="19050" cap="rnd">
              <a:solidFill>
                <a:schemeClr val="accent4"/>
              </a:solidFill>
              <a:round/>
            </a:ln>
            <a:effectLst/>
          </c:spPr>
          <c:marker>
            <c:symbol val="none"/>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AloftSolved!$F$10:$F$303</c:f>
              <c:numCache>
                <c:formatCode>General</c:formatCode>
                <c:ptCount val="294"/>
                <c:pt idx="0">
                  <c:v>2092.879240819012</c:v>
                </c:pt>
                <c:pt idx="1">
                  <c:v>2057.6855473705873</c:v>
                </c:pt>
                <c:pt idx="2">
                  <c:v>2023.0216358229325</c:v>
                </c:pt>
                <c:pt idx="3">
                  <c:v>1988.904004320553</c:v>
                </c:pt>
                <c:pt idx="4">
                  <c:v>1955.3488910082388</c:v>
                </c:pt>
                <c:pt idx="5">
                  <c:v>1922.3722663025883</c:v>
                </c:pt>
                <c:pt idx="6">
                  <c:v>1889.9898252909527</c:v>
                </c:pt>
                <c:pt idx="7">
                  <c:v>1858.2169802614271</c:v>
                </c:pt>
                <c:pt idx="8">
                  <c:v>1827.0688533674338</c:v>
                </c:pt>
                <c:pt idx="9">
                  <c:v>1796.5602694303971</c:v>
                </c:pt>
                <c:pt idx="10">
                  <c:v>1766.7057488839323</c:v>
                </c:pt>
                <c:pt idx="11">
                  <c:v>1737.5195008629037</c:v>
                </c:pt>
                <c:pt idx="12">
                  <c:v>1709.0154164406472</c:v>
                </c:pt>
                <c:pt idx="13">
                  <c:v>1681.2070620175725</c:v>
                </c:pt>
                <c:pt idx="14">
                  <c:v>1654.1076728642888</c:v>
                </c:pt>
                <c:pt idx="15">
                  <c:v>1627.7301468223357</c:v>
                </c:pt>
                <c:pt idx="16">
                  <c:v>1602.0870381655068</c:v>
                </c:pt>
                <c:pt idx="17">
                  <c:v>1577.1905516246966</c:v>
                </c:pt>
                <c:pt idx="18">
                  <c:v>1553.0525365791095</c:v>
                </c:pt>
                <c:pt idx="19">
                  <c:v>1529.684481416597</c:v>
                </c:pt>
                <c:pt idx="20">
                  <c:v>1507.0975080658063</c:v>
                </c:pt>
                <c:pt idx="21">
                  <c:v>1485.302366702746</c:v>
                </c:pt>
                <c:pt idx="22">
                  <c:v>1464.3094306342841</c:v>
                </c:pt>
                <c:pt idx="23">
                  <c:v>1444.1286913610165</c:v>
                </c:pt>
                <c:pt idx="24">
                  <c:v>1424.7697538218504</c:v>
                </c:pt>
                <c:pt idx="25">
                  <c:v>1406.2418318225789</c:v>
                </c:pt>
                <c:pt idx="26">
                  <c:v>1388.5537436506047</c:v>
                </c:pt>
                <c:pt idx="27">
                  <c:v>1371.7139078779146</c:v>
                </c:pt>
                <c:pt idx="28">
                  <c:v>1355.7303393542929</c:v>
                </c:pt>
                <c:pt idx="29">
                  <c:v>1340.6106453926905</c:v>
                </c:pt>
                <c:pt idx="30">
                  <c:v>1326.3620221485523</c:v>
                </c:pt>
                <c:pt idx="31">
                  <c:v>1312.9912511948405</c:v>
                </c:pt>
                <c:pt idx="32">
                  <c:v>1300.5046962943709</c:v>
                </c:pt>
                <c:pt idx="33">
                  <c:v>1288.9083003710052</c:v>
                </c:pt>
                <c:pt idx="34">
                  <c:v>1278.2075826811454</c:v>
                </c:pt>
                <c:pt idx="35">
                  <c:v>1268.4076361868624</c:v>
                </c:pt>
                <c:pt idx="36">
                  <c:v>1259.5131251319244</c:v>
                </c:pt>
                <c:pt idx="37">
                  <c:v>1251.5282828218683</c:v>
                </c:pt>
                <c:pt idx="38">
                  <c:v>1244.4569096091759</c:v>
                </c:pt>
                <c:pt idx="39">
                  <c:v>1238.302371084513</c:v>
                </c:pt>
                <c:pt idx="40">
                  <c:v>1233.0675964748873</c:v>
                </c:pt>
                <c:pt idx="41">
                  <c:v>1228.7550772494997</c:v>
                </c:pt>
                <c:pt idx="42">
                  <c:v>1225.3668659339357</c:v>
                </c:pt>
                <c:pt idx="43">
                  <c:v>1222.9045751332769</c:v>
                </c:pt>
                <c:pt idx="44">
                  <c:v>1221.3693767645868</c:v>
                </c:pt>
                <c:pt idx="45">
                  <c:v>1220.762001499143</c:v>
                </c:pt>
                <c:pt idx="46">
                  <c:v>1221.0827384146769</c:v>
                </c:pt>
                <c:pt idx="47">
                  <c:v>1222.3314348577871</c:v>
                </c:pt>
                <c:pt idx="48">
                  <c:v>1224.5074965165961</c:v>
                </c:pt>
                <c:pt idx="49">
                  <c:v>1227.6217765101073</c:v>
                </c:pt>
                <c:pt idx="50">
                  <c:v>1231.6521005374175</c:v>
                </c:pt>
                <c:pt idx="51">
                  <c:v>1236.5873122016114</c:v>
                </c:pt>
                <c:pt idx="52">
                  <c:v>1242.4580727447542</c:v>
                </c:pt>
                <c:pt idx="53">
                  <c:v>1249.2466193140169</c:v>
                </c:pt>
                <c:pt idx="54">
                  <c:v>1256.9497209288986</c:v>
                </c:pt>
                <c:pt idx="55">
                  <c:v>1265.5637113302296</c:v>
                </c:pt>
                <c:pt idx="56">
                  <c:v>1275.0844907251105</c:v>
                </c:pt>
                <c:pt idx="57">
                  <c:v>1285.5075277381934</c:v>
                </c:pt>
                <c:pt idx="58">
                  <c:v>1296.8278615683698</c:v>
                </c:pt>
                <c:pt idx="59">
                  <c:v>1309.0401043498437</c:v>
                </c:pt>
                <c:pt idx="60">
                  <c:v>1322.1384437164643</c:v>
                </c:pt>
                <c:pt idx="61">
                  <c:v>1336.1166455680964</c:v>
                </c:pt>
                <c:pt idx="62">
                  <c:v>1350.9680570377152</c:v>
                </c:pt>
                <c:pt idx="63">
                  <c:v>1366.6856096578117</c:v>
                </c:pt>
                <c:pt idx="64">
                  <c:v>1383.261822724598</c:v>
                </c:pt>
                <c:pt idx="65">
                  <c:v>1400.6888068584192</c:v>
                </c:pt>
                <c:pt idx="66">
                  <c:v>1418.9582677586698</c:v>
                </c:pt>
                <c:pt idx="67">
                  <c:v>1438.0615101514315</c:v>
                </c:pt>
                <c:pt idx="68">
                  <c:v>1457.9894419279547</c:v>
                </c:pt>
                <c:pt idx="69">
                  <c:v>1478.7325784720058</c:v>
                </c:pt>
                <c:pt idx="70">
                  <c:v>1500.2810471740347</c:v>
                </c:pt>
                <c:pt idx="71">
                  <c:v>1522.6245921300003</c:v>
                </c:pt>
                <c:pt idx="72">
                  <c:v>1545.7525790226262</c:v>
                </c:pt>
                <c:pt idx="73">
                  <c:v>1569.6540001827586</c:v>
                </c:pt>
                <c:pt idx="74">
                  <c:v>1594.3174798284226</c:v>
                </c:pt>
                <c:pt idx="75">
                  <c:v>1619.7312794790757</c:v>
                </c:pt>
                <c:pt idx="76">
                  <c:v>1645.8833035424914</c:v>
                </c:pt>
                <c:pt idx="77">
                  <c:v>1672.7611050716037</c:v>
                </c:pt>
                <c:pt idx="78">
                  <c:v>1700.3518916885826</c:v>
                </c:pt>
                <c:pt idx="79">
                  <c:v>1728.6425316733098</c:v>
                </c:pt>
                <c:pt idx="80">
                  <c:v>1757.6195602133691</c:v>
                </c:pt>
                <c:pt idx="81">
                  <c:v>1787.2691858125652</c:v>
                </c:pt>
                <c:pt idx="82">
                  <c:v>1817.5772968549313</c:v>
                </c:pt>
                <c:pt idx="83">
                  <c:v>1848.5294683210939</c:v>
                </c:pt>
                <c:pt idx="84">
                  <c:v>1880.110968653798</c:v>
                </c:pt>
                <c:pt idx="85">
                  <c:v>1912.306766769334</c:v>
                </c:pt>
                <c:pt idx="86">
                  <c:v>1945.1015392115175</c:v>
                </c:pt>
                <c:pt idx="87">
                  <c:v>1978.479677444825</c:v>
                </c:pt>
                <c:pt idx="88">
                  <c:v>2012.4252952832112</c:v>
                </c:pt>
                <c:pt idx="89">
                  <c:v>2046.922236451074</c:v>
                </c:pt>
                <c:pt idx="90">
                  <c:v>2081.9540822727649</c:v>
                </c:pt>
                <c:pt idx="91">
                  <c:v>2117.5041594869913</c:v>
                </c:pt>
                <c:pt idx="92">
                  <c:v>2153.5555481823858</c:v>
                </c:pt>
                <c:pt idx="93">
                  <c:v>2190.091089850464</c:v>
                </c:pt>
                <c:pt idx="94">
                  <c:v>2227.0933955521518</c:v>
                </c:pt>
                <c:pt idx="95">
                  <c:v>2264.5448541939741</c:v>
                </c:pt>
                <c:pt idx="96">
                  <c:v>2302.4276409099798</c:v>
                </c:pt>
                <c:pt idx="97">
                  <c:v>2340.7237255454183</c:v>
                </c:pt>
                <c:pt idx="98">
                  <c:v>2379.41488123811</c:v>
                </c:pt>
                <c:pt idx="99">
                  <c:v>2418.4826930934532</c:v>
                </c:pt>
                <c:pt idx="100">
                  <c:v>2457.9085669489114</c:v>
                </c:pt>
                <c:pt idx="101">
                  <c:v>2497.6737382238234</c:v>
                </c:pt>
                <c:pt idx="102">
                  <c:v>2537.7592808503414</c:v>
                </c:pt>
                <c:pt idx="103">
                  <c:v>2578.1461162811979</c:v>
                </c:pt>
                <c:pt idx="104">
                  <c:v>2618.815022570072</c:v>
                </c:pt>
                <c:pt idx="105">
                  <c:v>2659.7466435201918</c:v>
                </c:pt>
                <c:pt idx="106">
                  <c:v>2700.921497896833</c:v>
                </c:pt>
                <c:pt idx="107">
                  <c:v>2742.3199886993348</c:v>
                </c:pt>
                <c:pt idx="108">
                  <c:v>2783.9224124882121</c:v>
                </c:pt>
                <c:pt idx="109">
                  <c:v>2825.70896876292</c:v>
                </c:pt>
                <c:pt idx="110">
                  <c:v>2867.6597693858221</c:v>
                </c:pt>
                <c:pt idx="111">
                  <c:v>2909.7548480478713</c:v>
                </c:pt>
                <c:pt idx="112">
                  <c:v>2951.9741697714862</c:v>
                </c:pt>
                <c:pt idx="113">
                  <c:v>2994.2976404461174</c:v>
                </c:pt>
                <c:pt idx="114">
                  <c:v>3036.705116391955</c:v>
                </c:pt>
                <c:pt idx="115">
                  <c:v>3079.1764139472307</c:v>
                </c:pt>
                <c:pt idx="116">
                  <c:v>3121.6913190745431</c:v>
                </c:pt>
                <c:pt idx="117">
                  <c:v>3164.229596981655</c:v>
                </c:pt>
                <c:pt idx="118">
                  <c:v>3206.7710017521463</c:v>
                </c:pt>
                <c:pt idx="119">
                  <c:v>3249.295285981379</c:v>
                </c:pt>
                <c:pt idx="120">
                  <c:v>3291.7822104131715</c:v>
                </c:pt>
                <c:pt idx="121">
                  <c:v>3334.2115535725752</c:v>
                </c:pt>
                <c:pt idx="122">
                  <c:v>3376.5631213902129</c:v>
                </c:pt>
                <c:pt idx="123">
                  <c:v>3418.8167568135564</c:v>
                </c:pt>
                <c:pt idx="124">
                  <c:v>3460.9523494005934</c:v>
                </c:pt>
                <c:pt idx="125">
                  <c:v>3502.9498448913082</c:v>
                </c:pt>
                <c:pt idx="126">
                  <c:v>3544.7892547524257</c:v>
                </c:pt>
                <c:pt idx="127">
                  <c:v>3586.4506656908652</c:v>
                </c:pt>
                <c:pt idx="128">
                  <c:v>3627.9142491313933</c:v>
                </c:pt>
                <c:pt idx="129">
                  <c:v>3669.1602706539547</c:v>
                </c:pt>
                <c:pt idx="130">
                  <c:v>3710.1690993861812</c:v>
                </c:pt>
                <c:pt idx="131">
                  <c:v>3750.9212173466267</c:v>
                </c:pt>
                <c:pt idx="132">
                  <c:v>3751.0566067680656</c:v>
                </c:pt>
                <c:pt idx="133">
                  <c:v>3791.3972287342685</c:v>
                </c:pt>
                <c:pt idx="134">
                  <c:v>3831.5778691598616</c:v>
                </c:pt>
                <c:pt idx="135">
                  <c:v>3871.4440148147369</c:v>
                </c:pt>
                <c:pt idx="136">
                  <c:v>3910.9766915727073</c:v>
                </c:pt>
                <c:pt idx="137">
                  <c:v>3950.1570840207196</c:v>
                </c:pt>
                <c:pt idx="138">
                  <c:v>3988.9665444139691</c:v>
                </c:pt>
                <c:pt idx="139">
                  <c:v>4027.3866015512249</c:v>
                </c:pt>
                <c:pt idx="140">
                  <c:v>4065.3989695661103</c:v>
                </c:pt>
                <c:pt idx="141">
                  <c:v>4102.985556630194</c:v>
                </c:pt>
                <c:pt idx="142">
                  <c:v>4140.1284735637164</c:v>
                </c:pt>
                <c:pt idx="143">
                  <c:v>4176.8100423498709</c:v>
                </c:pt>
                <c:pt idx="144">
                  <c:v>4213.0128045485817</c:v>
                </c:pt>
                <c:pt idx="145">
                  <c:v>4248.7195296057789</c:v>
                </c:pt>
                <c:pt idx="146">
                  <c:v>4283.9132230542036</c:v>
                </c:pt>
                <c:pt idx="147">
                  <c:v>4318.5771346018582</c:v>
                </c:pt>
                <c:pt idx="148">
                  <c:v>4352.6947661042377</c:v>
                </c:pt>
                <c:pt idx="149">
                  <c:v>4386.2498794165531</c:v>
                </c:pt>
                <c:pt idx="150">
                  <c:v>4419.2265041222017</c:v>
                </c:pt>
                <c:pt idx="151">
                  <c:v>4451.6089451338385</c:v>
                </c:pt>
                <c:pt idx="152">
                  <c:v>4483.3817901633647</c:v>
                </c:pt>
                <c:pt idx="153">
                  <c:v>4514.5299170573571</c:v>
                </c:pt>
                <c:pt idx="154">
                  <c:v>4545.0385009943939</c:v>
                </c:pt>
                <c:pt idx="155">
                  <c:v>4574.8930215408582</c:v>
                </c:pt>
                <c:pt idx="156">
                  <c:v>4604.0792695618875</c:v>
                </c:pt>
                <c:pt idx="157">
                  <c:v>4632.5833539841433</c:v>
                </c:pt>
                <c:pt idx="158">
                  <c:v>4660.3917084072191</c:v>
                </c:pt>
                <c:pt idx="159">
                  <c:v>4687.4910975605017</c:v>
                </c:pt>
                <c:pt idx="160">
                  <c:v>4713.868623602455</c:v>
                </c:pt>
                <c:pt idx="161">
                  <c:v>4739.5117322592841</c:v>
                </c:pt>
                <c:pt idx="162">
                  <c:v>4764.4082188000939</c:v>
                </c:pt>
                <c:pt idx="163">
                  <c:v>4788.5462338456809</c:v>
                </c:pt>
                <c:pt idx="164">
                  <c:v>4811.9142890081939</c:v>
                </c:pt>
                <c:pt idx="165">
                  <c:v>4834.5012623589846</c:v>
                </c:pt>
                <c:pt idx="166">
                  <c:v>4856.2964037220445</c:v>
                </c:pt>
                <c:pt idx="167">
                  <c:v>4877.2893397905073</c:v>
                </c:pt>
                <c:pt idx="168">
                  <c:v>4897.4700790637744</c:v>
                </c:pt>
                <c:pt idx="169">
                  <c:v>4916.829016602941</c:v>
                </c:pt>
                <c:pt idx="170">
                  <c:v>4935.3569386022118</c:v>
                </c:pt>
                <c:pt idx="171">
                  <c:v>4953.0450267741862</c:v>
                </c:pt>
                <c:pt idx="172">
                  <c:v>4969.8848625468763</c:v>
                </c:pt>
                <c:pt idx="173">
                  <c:v>4985.8684310704984</c:v>
                </c:pt>
                <c:pt idx="174">
                  <c:v>5000.9881250321005</c:v>
                </c:pt>
                <c:pt idx="175">
                  <c:v>5015.2367482762384</c:v>
                </c:pt>
                <c:pt idx="176">
                  <c:v>5028.6075192299504</c:v>
                </c:pt>
                <c:pt idx="177">
                  <c:v>5041.0940741304194</c:v>
                </c:pt>
                <c:pt idx="178">
                  <c:v>5052.6904700537862</c:v>
                </c:pt>
                <c:pt idx="179">
                  <c:v>5063.3911877436458</c:v>
                </c:pt>
                <c:pt idx="180">
                  <c:v>5073.1911342379281</c:v>
                </c:pt>
                <c:pt idx="181">
                  <c:v>5073.2222891085303</c:v>
                </c:pt>
                <c:pt idx="182">
                  <c:v>5082.0856452928674</c:v>
                </c:pt>
                <c:pt idx="183">
                  <c:v>5090.0704876029222</c:v>
                </c:pt>
                <c:pt idx="184">
                  <c:v>5097.1418608156146</c:v>
                </c:pt>
                <c:pt idx="185">
                  <c:v>5103.2963993402782</c:v>
                </c:pt>
                <c:pt idx="186">
                  <c:v>5108.5311739499039</c:v>
                </c:pt>
                <c:pt idx="187">
                  <c:v>5112.8436931752913</c:v>
                </c:pt>
                <c:pt idx="188">
                  <c:v>5112.8565236091217</c:v>
                </c:pt>
                <c:pt idx="189">
                  <c:v>5116.2319044908554</c:v>
                </c:pt>
                <c:pt idx="190">
                  <c:v>5118.694195291514</c:v>
                </c:pt>
                <c:pt idx="191">
                  <c:v>5120.2293936602036</c:v>
                </c:pt>
                <c:pt idx="192">
                  <c:v>5120.8367689256484</c:v>
                </c:pt>
                <c:pt idx="193">
                  <c:v>5120.516032010114</c:v>
                </c:pt>
                <c:pt idx="194">
                  <c:v>5119.267335567004</c:v>
                </c:pt>
                <c:pt idx="195">
                  <c:v>5117.091273908195</c:v>
                </c:pt>
                <c:pt idx="196">
                  <c:v>5113.9888827211807</c:v>
                </c:pt>
                <c:pt idx="197">
                  <c:v>5109.9616385761437</c:v>
                </c:pt>
                <c:pt idx="198">
                  <c:v>5105.0114582231799</c:v>
                </c:pt>
                <c:pt idx="199">
                  <c:v>5099.1406976800372</c:v>
                </c:pt>
                <c:pt idx="200">
                  <c:v>5092.3521511107747</c:v>
                </c:pt>
                <c:pt idx="201">
                  <c:v>5084.6490494958925</c:v>
                </c:pt>
                <c:pt idx="202">
                  <c:v>5076.0350590945618</c:v>
                </c:pt>
                <c:pt idx="203">
                  <c:v>5066.5142796996797</c:v>
                </c:pt>
                <c:pt idx="204">
                  <c:v>5056.091242686598</c:v>
                </c:pt>
                <c:pt idx="205">
                  <c:v>5044.7709088564206</c:v>
                </c:pt>
                <c:pt idx="206">
                  <c:v>5032.5586660749477</c:v>
                </c:pt>
                <c:pt idx="207">
                  <c:v>5019.4603267083266</c:v>
                </c:pt>
                <c:pt idx="208">
                  <c:v>5005.482124856695</c:v>
                </c:pt>
                <c:pt idx="209">
                  <c:v>4990.630713387076</c:v>
                </c:pt>
                <c:pt idx="210">
                  <c:v>4974.9131607669797</c:v>
                </c:pt>
                <c:pt idx="211">
                  <c:v>4958.3369477001934</c:v>
                </c:pt>
                <c:pt idx="212">
                  <c:v>4940.9099635663715</c:v>
                </c:pt>
                <c:pt idx="213">
                  <c:v>4922.6405026661205</c:v>
                </c:pt>
                <c:pt idx="214">
                  <c:v>4903.5372602733596</c:v>
                </c:pt>
                <c:pt idx="215">
                  <c:v>4883.6093284968365</c:v>
                </c:pt>
                <c:pt idx="216">
                  <c:v>4862.8661919527849</c:v>
                </c:pt>
                <c:pt idx="217">
                  <c:v>4841.3177232507569</c:v>
                </c:pt>
                <c:pt idx="218">
                  <c:v>4818.9741782947904</c:v>
                </c:pt>
                <c:pt idx="219">
                  <c:v>4818.8983820380245</c:v>
                </c:pt>
                <c:pt idx="220">
                  <c:v>4795.8461914021645</c:v>
                </c:pt>
                <c:pt idx="221">
                  <c:v>4771.944770242033</c:v>
                </c:pt>
                <c:pt idx="222">
                  <c:v>4747.2812905963674</c:v>
                </c:pt>
                <c:pt idx="223">
                  <c:v>4721.8674909457159</c:v>
                </c:pt>
                <c:pt idx="224">
                  <c:v>4695.7154668823005</c:v>
                </c:pt>
                <c:pt idx="225">
                  <c:v>4668.8376653531877</c:v>
                </c:pt>
                <c:pt idx="226">
                  <c:v>4641.2468787362086</c:v>
                </c:pt>
                <c:pt idx="227">
                  <c:v>4612.9562387514816</c:v>
                </c:pt>
                <c:pt idx="228">
                  <c:v>4583.9792102114225</c:v>
                </c:pt>
                <c:pt idx="229">
                  <c:v>4554.3295846122255</c:v>
                </c:pt>
                <c:pt idx="230">
                  <c:v>4524.0214735698601</c:v>
                </c:pt>
                <c:pt idx="231">
                  <c:v>4493.0693021036968</c:v>
                </c:pt>
                <c:pt idx="232">
                  <c:v>4461.4878017709934</c:v>
                </c:pt>
                <c:pt idx="233">
                  <c:v>4429.2920036554569</c:v>
                </c:pt>
                <c:pt idx="234">
                  <c:v>4396.4972312132722</c:v>
                </c:pt>
                <c:pt idx="235">
                  <c:v>4363.1190929799659</c:v>
                </c:pt>
                <c:pt idx="236">
                  <c:v>4329.1734751415797</c:v>
                </c:pt>
                <c:pt idx="237">
                  <c:v>4294.6765339737167</c:v>
                </c:pt>
                <c:pt idx="238">
                  <c:v>4259.644688152026</c:v>
                </c:pt>
                <c:pt idx="239">
                  <c:v>4224.0946109378001</c:v>
                </c:pt>
                <c:pt idx="240">
                  <c:v>4188.0432222424051</c:v>
                </c:pt>
                <c:pt idx="241">
                  <c:v>4151.5076805743274</c:v>
                </c:pt>
                <c:pt idx="242">
                  <c:v>4114.5053748726395</c:v>
                </c:pt>
                <c:pt idx="243">
                  <c:v>4077.0539162308178</c:v>
                </c:pt>
                <c:pt idx="244">
                  <c:v>4039.1711295148116</c:v>
                </c:pt>
                <c:pt idx="245">
                  <c:v>4000.8750448793735</c:v>
                </c:pt>
                <c:pt idx="246">
                  <c:v>3962.1838891866801</c:v>
                </c:pt>
                <c:pt idx="247">
                  <c:v>3923.1160773313377</c:v>
                </c:pt>
                <c:pt idx="248">
                  <c:v>3883.69020347588</c:v>
                </c:pt>
                <c:pt idx="249">
                  <c:v>3843.9250322009657</c:v>
                </c:pt>
                <c:pt idx="250">
                  <c:v>3843.7919353401635</c:v>
                </c:pt>
                <c:pt idx="251">
                  <c:v>3803.8394895744495</c:v>
                </c:pt>
                <c:pt idx="252">
                  <c:v>3763.4526541435948</c:v>
                </c:pt>
                <c:pt idx="253">
                  <c:v>3722.7837478547185</c:v>
                </c:pt>
                <c:pt idx="254">
                  <c:v>3681.8521269045987</c:v>
                </c:pt>
                <c:pt idx="255">
                  <c:v>3640.6772725279598</c:v>
                </c:pt>
                <c:pt idx="256">
                  <c:v>3599.2787817254548</c:v>
                </c:pt>
                <c:pt idx="257">
                  <c:v>3557.6763579365788</c:v>
                </c:pt>
                <c:pt idx="258">
                  <c:v>3515.8898016618728</c:v>
                </c:pt>
                <c:pt idx="259">
                  <c:v>3473.9390010389679</c:v>
                </c:pt>
                <c:pt idx="260">
                  <c:v>3431.843922376921</c:v>
                </c:pt>
                <c:pt idx="261">
                  <c:v>3389.6246006533052</c:v>
                </c:pt>
                <c:pt idx="262">
                  <c:v>3347.3011299786726</c:v>
                </c:pt>
                <c:pt idx="263">
                  <c:v>3304.8936540328359</c:v>
                </c:pt>
                <c:pt idx="264">
                  <c:v>3262.4223564775621</c:v>
                </c:pt>
                <c:pt idx="265">
                  <c:v>3219.9074513502483</c:v>
                </c:pt>
                <c:pt idx="266">
                  <c:v>3177.3691734431359</c:v>
                </c:pt>
                <c:pt idx="267">
                  <c:v>3134.827768672646</c:v>
                </c:pt>
                <c:pt idx="268">
                  <c:v>3092.3034844434114</c:v>
                </c:pt>
                <c:pt idx="269">
                  <c:v>3049.8165600116208</c:v>
                </c:pt>
                <c:pt idx="270">
                  <c:v>3007.3872168522162</c:v>
                </c:pt>
                <c:pt idx="271">
                  <c:v>2965.0356490345775</c:v>
                </c:pt>
                <c:pt idx="272">
                  <c:v>2922.7820136112346</c:v>
                </c:pt>
                <c:pt idx="273">
                  <c:v>2880.6464210241984</c:v>
                </c:pt>
                <c:pt idx="274">
                  <c:v>2838.6489255334823</c:v>
                </c:pt>
                <c:pt idx="275">
                  <c:v>2796.8095156723666</c:v>
                </c:pt>
                <c:pt idx="276">
                  <c:v>2755.1481047339266</c:v>
                </c:pt>
                <c:pt idx="277">
                  <c:v>2713.6845212933968</c:v>
                </c:pt>
                <c:pt idx="278">
                  <c:v>2672.4384997708362</c:v>
                </c:pt>
                <c:pt idx="279">
                  <c:v>2631.4296710386106</c:v>
                </c:pt>
                <c:pt idx="280">
                  <c:v>2590.6775530781642</c:v>
                </c:pt>
                <c:pt idx="281">
                  <c:v>2550.2015416905215</c:v>
                </c:pt>
                <c:pt idx="282">
                  <c:v>2510.0209012649302</c:v>
                </c:pt>
                <c:pt idx="283">
                  <c:v>2470.1547556100536</c:v>
                </c:pt>
                <c:pt idx="284">
                  <c:v>2430.6220788520836</c:v>
                </c:pt>
                <c:pt idx="285">
                  <c:v>2391.4416864040713</c:v>
                </c:pt>
                <c:pt idx="286">
                  <c:v>2352.6322260108204</c:v>
                </c:pt>
                <c:pt idx="287">
                  <c:v>2352.5035021005542</c:v>
                </c:pt>
                <c:pt idx="288">
                  <c:v>2314.212168873566</c:v>
                </c:pt>
                <c:pt idx="289">
                  <c:v>2276.1998008586816</c:v>
                </c:pt>
                <c:pt idx="290">
                  <c:v>2238.613213794597</c:v>
                </c:pt>
                <c:pt idx="291">
                  <c:v>2201.4702968610736</c:v>
                </c:pt>
                <c:pt idx="292">
                  <c:v>2164.7887280749219</c:v>
                </c:pt>
                <c:pt idx="293">
                  <c:v>2128.5859658762079</c:v>
                </c:pt>
              </c:numCache>
            </c:numRef>
          </c:yVal>
          <c:smooth val="0"/>
          <c:extLst xmlns:c16r2="http://schemas.microsoft.com/office/drawing/2015/06/chart">
            <c:ext xmlns:c16="http://schemas.microsoft.com/office/drawing/2014/chart" uri="{C3380CC4-5D6E-409C-BE32-E72D297353CC}">
              <c16:uniqueId val="{00000003-AE05-4513-9D48-BE3E7EBEB37B}"/>
            </c:ext>
          </c:extLst>
        </c:ser>
        <c:ser>
          <c:idx val="4"/>
          <c:order val="4"/>
          <c:tx>
            <c:strRef>
              <c:f>AloftSolved!$G$9</c:f>
              <c:strCache>
                <c:ptCount val="1"/>
                <c:pt idx="0">
                  <c:v>residuals=actual - prediction</c:v>
                </c:pt>
              </c:strCache>
            </c:strRef>
          </c:tx>
          <c:spPr>
            <a:ln w="19050" cap="rnd">
              <a:solidFill>
                <a:schemeClr val="accent5"/>
              </a:solidFill>
              <a:round/>
            </a:ln>
            <a:effectLst/>
          </c:spPr>
          <c:marker>
            <c:symbol val="none"/>
          </c:marker>
          <c:xVal>
            <c:numRef>
              <c:f>AloftSolved!$A$10:$A$303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AloftSolved!$G$10:$G$303</c:f>
              <c:numCache>
                <c:formatCode>General</c:formatCode>
                <c:ptCount val="294"/>
                <c:pt idx="0">
                  <c:v>283.70409251432147</c:v>
                </c:pt>
                <c:pt idx="1">
                  <c:v>324.64778596274618</c:v>
                </c:pt>
                <c:pt idx="2">
                  <c:v>214.74759494629848</c:v>
                </c:pt>
                <c:pt idx="3">
                  <c:v>241.4293290127805</c:v>
                </c:pt>
                <c:pt idx="4">
                  <c:v>143.22253756318969</c:v>
                </c:pt>
                <c:pt idx="5">
                  <c:v>206.19916226884015</c:v>
                </c:pt>
                <c:pt idx="6">
                  <c:v>92.702482401354928</c:v>
                </c:pt>
                <c:pt idx="7">
                  <c:v>126.0687340242871</c:v>
                </c:pt>
                <c:pt idx="8">
                  <c:v>38.16191586333548</c:v>
                </c:pt>
                <c:pt idx="9">
                  <c:v>64.356397236269686</c:v>
                </c:pt>
                <c:pt idx="10">
                  <c:v>-46.622415550599044</c:v>
                </c:pt>
                <c:pt idx="11">
                  <c:v>7.1804991370963762</c:v>
                </c:pt>
                <c:pt idx="12">
                  <c:v>-68.861570286800998</c:v>
                </c:pt>
                <c:pt idx="13">
                  <c:v>-45.564204874715415</c:v>
                </c:pt>
                <c:pt idx="14">
                  <c:v>-148.261519018135</c:v>
                </c:pt>
                <c:pt idx="15">
                  <c:v>-108.23014682233566</c:v>
                </c:pt>
                <c:pt idx="16">
                  <c:v>-189.65846673693545</c:v>
                </c:pt>
                <c:pt idx="17">
                  <c:v>-171.28146071560559</c:v>
                </c:pt>
                <c:pt idx="18">
                  <c:v>-211.89869042526334</c:v>
                </c:pt>
                <c:pt idx="19">
                  <c:v>-199.32733855945412</c:v>
                </c:pt>
                <c:pt idx="20">
                  <c:v>-265.88322235152054</c:v>
                </c:pt>
                <c:pt idx="21">
                  <c:v>-244.46903336941273</c:v>
                </c:pt>
                <c:pt idx="22">
                  <c:v>-312.89276396761738</c:v>
                </c:pt>
                <c:pt idx="23">
                  <c:v>-319.12869136101654</c:v>
                </c:pt>
                <c:pt idx="24">
                  <c:v>-322.01975382185037</c:v>
                </c:pt>
                <c:pt idx="25">
                  <c:v>-315.69637727712438</c:v>
                </c:pt>
                <c:pt idx="26">
                  <c:v>-359.22041031727144</c:v>
                </c:pt>
                <c:pt idx="27">
                  <c:v>-338.96390787791461</c:v>
                </c:pt>
                <c:pt idx="28">
                  <c:v>-397.15891078286438</c:v>
                </c:pt>
                <c:pt idx="29">
                  <c:v>-407.91064539269041</c:v>
                </c:pt>
                <c:pt idx="30">
                  <c:v>-400.97740676393698</c:v>
                </c:pt>
                <c:pt idx="31">
                  <c:v>-387.60663581022516</c:v>
                </c:pt>
                <c:pt idx="32">
                  <c:v>-435.36183915151378</c:v>
                </c:pt>
                <c:pt idx="33">
                  <c:v>-432.2719367346416</c:v>
                </c:pt>
                <c:pt idx="34">
                  <c:v>-482.70758268114537</c:v>
                </c:pt>
                <c:pt idx="35">
                  <c:v>-453.49096952019579</c:v>
                </c:pt>
                <c:pt idx="36">
                  <c:v>-470.97466359346288</c:v>
                </c:pt>
                <c:pt idx="37">
                  <c:v>-460.02828282186829</c:v>
                </c:pt>
                <c:pt idx="38">
                  <c:v>-471.76460191686817</c:v>
                </c:pt>
                <c:pt idx="39">
                  <c:v>-462.30237108451297</c:v>
                </c:pt>
                <c:pt idx="40">
                  <c:v>-471.13902504631585</c:v>
                </c:pt>
                <c:pt idx="41">
                  <c:v>-474.53285502727749</c:v>
                </c:pt>
                <c:pt idx="42">
                  <c:v>-448.36686593393574</c:v>
                </c:pt>
                <c:pt idx="43">
                  <c:v>-445.90457513327692</c:v>
                </c:pt>
                <c:pt idx="44">
                  <c:v>-442.01223390744394</c:v>
                </c:pt>
                <c:pt idx="45">
                  <c:v>-443.14661688375838</c:v>
                </c:pt>
                <c:pt idx="46">
                  <c:v>-444.92889226083071</c:v>
                </c:pt>
                <c:pt idx="47">
                  <c:v>-446.43143485778717</c:v>
                </c:pt>
                <c:pt idx="48">
                  <c:v>-425.65035365945323</c:v>
                </c:pt>
                <c:pt idx="49">
                  <c:v>-432.95510984344071</c:v>
                </c:pt>
                <c:pt idx="50">
                  <c:v>-440.01573690105386</c:v>
                </c:pt>
                <c:pt idx="51">
                  <c:v>-429.25397886827807</c:v>
                </c:pt>
                <c:pt idx="52">
                  <c:v>-449.24378703046852</c:v>
                </c:pt>
                <c:pt idx="53">
                  <c:v>-462.35773042512801</c:v>
                </c:pt>
                <c:pt idx="54">
                  <c:v>-448.66400664318428</c:v>
                </c:pt>
                <c:pt idx="55">
                  <c:v>-451.39704466356295</c:v>
                </c:pt>
                <c:pt idx="56">
                  <c:v>-465.01306215368197</c:v>
                </c:pt>
                <c:pt idx="57">
                  <c:v>-481.59086107152677</c:v>
                </c:pt>
                <c:pt idx="58">
                  <c:v>-466.82786156836983</c:v>
                </c:pt>
                <c:pt idx="59">
                  <c:v>-487.31283162257091</c:v>
                </c:pt>
                <c:pt idx="60">
                  <c:v>-466.92415800217861</c:v>
                </c:pt>
                <c:pt idx="61">
                  <c:v>-480.90235985381071</c:v>
                </c:pt>
                <c:pt idx="62">
                  <c:v>-475.04498011463829</c:v>
                </c:pt>
                <c:pt idx="63">
                  <c:v>-488.22407119627326</c:v>
                </c:pt>
                <c:pt idx="64">
                  <c:v>-486.80028426305955</c:v>
                </c:pt>
                <c:pt idx="65">
                  <c:v>-504.08880685841916</c:v>
                </c:pt>
                <c:pt idx="66">
                  <c:v>-492.81541061581265</c:v>
                </c:pt>
                <c:pt idx="67">
                  <c:v>-511.72817681809818</c:v>
                </c:pt>
                <c:pt idx="68">
                  <c:v>-511.75867269718538</c:v>
                </c:pt>
                <c:pt idx="69">
                  <c:v>-529.80400704343435</c:v>
                </c:pt>
                <c:pt idx="70">
                  <c:v>-533.51181640480399</c:v>
                </c:pt>
                <c:pt idx="71">
                  <c:v>-548.87459213000034</c:v>
                </c:pt>
                <c:pt idx="72">
                  <c:v>-545.13719440724151</c:v>
                </c:pt>
                <c:pt idx="73">
                  <c:v>-568.08257161133008</c:v>
                </c:pt>
                <c:pt idx="74">
                  <c:v>-553.17462268556551</c:v>
                </c:pt>
                <c:pt idx="75">
                  <c:v>-579.73127947907574</c:v>
                </c:pt>
                <c:pt idx="76">
                  <c:v>-470.65253431172209</c:v>
                </c:pt>
                <c:pt idx="77">
                  <c:v>-504.12474143523991</c:v>
                </c:pt>
                <c:pt idx="78">
                  <c:v>-403.20903454572544</c:v>
                </c:pt>
                <c:pt idx="79">
                  <c:v>-434.18099321177124</c:v>
                </c:pt>
                <c:pt idx="80">
                  <c:v>-377.71046930427815</c:v>
                </c:pt>
                <c:pt idx="81">
                  <c:v>-403.0384165817959</c:v>
                </c:pt>
                <c:pt idx="82">
                  <c:v>-305.32729685493132</c:v>
                </c:pt>
                <c:pt idx="83">
                  <c:v>-348.77946832109387</c:v>
                </c:pt>
                <c:pt idx="84">
                  <c:v>-247.32525436808373</c:v>
                </c:pt>
                <c:pt idx="85">
                  <c:v>-275.30676676933399</c:v>
                </c:pt>
                <c:pt idx="86">
                  <c:v>-170.25538536536374</c:v>
                </c:pt>
                <c:pt idx="87">
                  <c:v>-209.0511060162537</c:v>
                </c:pt>
                <c:pt idx="88">
                  <c:v>19.431847573931691</c:v>
                </c:pt>
                <c:pt idx="89">
                  <c:v>-15.588903117740756</c:v>
                </c:pt>
                <c:pt idx="90">
                  <c:v>150.83163201294929</c:v>
                </c:pt>
                <c:pt idx="91">
                  <c:v>120.34199435916253</c:v>
                </c:pt>
                <c:pt idx="92">
                  <c:v>250.8080881812507</c:v>
                </c:pt>
                <c:pt idx="93">
                  <c:v>206.48033872096448</c:v>
                </c:pt>
                <c:pt idx="94">
                  <c:v>348.19231873356239</c:v>
                </c:pt>
                <c:pt idx="95">
                  <c:v>314.72787307875342</c:v>
                </c:pt>
                <c:pt idx="96">
                  <c:v>420.42950194716286</c:v>
                </c:pt>
                <c:pt idx="97">
                  <c:v>390.6608898391969</c:v>
                </c:pt>
                <c:pt idx="98">
                  <c:v>510.22797590474738</c:v>
                </c:pt>
                <c:pt idx="99">
                  <c:v>468.82499921423914</c:v>
                </c:pt>
                <c:pt idx="100">
                  <c:v>668.55297151262721</c:v>
                </c:pt>
                <c:pt idx="101">
                  <c:v>644.65959510951006</c:v>
                </c:pt>
                <c:pt idx="102">
                  <c:v>775.00994991888956</c:v>
                </c:pt>
                <c:pt idx="103">
                  <c:v>734.62311448803302</c:v>
                </c:pt>
                <c:pt idx="104">
                  <c:v>810.87728512223566</c:v>
                </c:pt>
                <c:pt idx="105">
                  <c:v>802.6700231464747</c:v>
                </c:pt>
                <c:pt idx="106">
                  <c:v>824.07850210316701</c:v>
                </c:pt>
                <c:pt idx="107">
                  <c:v>796.23556685622088</c:v>
                </c:pt>
                <c:pt idx="108">
                  <c:v>862.3275875117879</c:v>
                </c:pt>
                <c:pt idx="109">
                  <c:v>806.07674552279423</c:v>
                </c:pt>
                <c:pt idx="110">
                  <c:v>832.69737347132059</c:v>
                </c:pt>
                <c:pt idx="111">
                  <c:v>807.49515195212871</c:v>
                </c:pt>
                <c:pt idx="112">
                  <c:v>900.64121484389852</c:v>
                </c:pt>
                <c:pt idx="113">
                  <c:v>891.92458177610479</c:v>
                </c:pt>
                <c:pt idx="114">
                  <c:v>901.67949899266023</c:v>
                </c:pt>
                <c:pt idx="115">
                  <c:v>880.39501462419776</c:v>
                </c:pt>
                <c:pt idx="116">
                  <c:v>907.9753475921234</c:v>
                </c:pt>
                <c:pt idx="117">
                  <c:v>853.38578763372971</c:v>
                </c:pt>
                <c:pt idx="118">
                  <c:v>874.92130594016135</c:v>
                </c:pt>
                <c:pt idx="119">
                  <c:v>832.15925947316646</c:v>
                </c:pt>
                <c:pt idx="120">
                  <c:v>818.44855881759804</c:v>
                </c:pt>
                <c:pt idx="121">
                  <c:v>806.07416071313946</c:v>
                </c:pt>
                <c:pt idx="122">
                  <c:v>807.6511643240724</c:v>
                </c:pt>
                <c:pt idx="123">
                  <c:v>733.93324318644363</c:v>
                </c:pt>
                <c:pt idx="124">
                  <c:v>826.33336488512123</c:v>
                </c:pt>
                <c:pt idx="125">
                  <c:v>801.0501551086918</c:v>
                </c:pt>
                <c:pt idx="126">
                  <c:v>830.54407858090735</c:v>
                </c:pt>
                <c:pt idx="127">
                  <c:v>796.04933430913479</c:v>
                </c:pt>
                <c:pt idx="128">
                  <c:v>800.31652009937625</c:v>
                </c:pt>
                <c:pt idx="129">
                  <c:v>748.00639601271223</c:v>
                </c:pt>
                <c:pt idx="130">
                  <c:v>763.55817334109179</c:v>
                </c:pt>
                <c:pt idx="131">
                  <c:v>702.36449693908799</c:v>
                </c:pt>
                <c:pt idx="132">
                  <c:v>733.51482180336279</c:v>
                </c:pt>
                <c:pt idx="133">
                  <c:v>703.76943793239843</c:v>
                </c:pt>
                <c:pt idx="134">
                  <c:v>668.57597699398411</c:v>
                </c:pt>
                <c:pt idx="135">
                  <c:v>608.19234882162709</c:v>
                </c:pt>
                <c:pt idx="136">
                  <c:v>553.5233084272927</c:v>
                </c:pt>
                <c:pt idx="137">
                  <c:v>508.34291597928041</c:v>
                </c:pt>
                <c:pt idx="138">
                  <c:v>455.70012225269784</c:v>
                </c:pt>
                <c:pt idx="139">
                  <c:v>409.97703481241115</c:v>
                </c:pt>
                <c:pt idx="140">
                  <c:v>371.9087227415821</c:v>
                </c:pt>
                <c:pt idx="141">
                  <c:v>327.12555448091734</c:v>
                </c:pt>
                <c:pt idx="142">
                  <c:v>299.50789007264757</c:v>
                </c:pt>
                <c:pt idx="143">
                  <c:v>179.60662431679611</c:v>
                </c:pt>
                <c:pt idx="144">
                  <c:v>141.87608434030699</c:v>
                </c:pt>
                <c:pt idx="145">
                  <c:v>69.916834030585051</c:v>
                </c:pt>
                <c:pt idx="146">
                  <c:v>55.625238484258261</c:v>
                </c:pt>
                <c:pt idx="147">
                  <c:v>15.269019244296032</c:v>
                </c:pt>
                <c:pt idx="148">
                  <c:v>-53.694766104237715</c:v>
                </c:pt>
                <c:pt idx="149">
                  <c:v>-46.249879416553085</c:v>
                </c:pt>
                <c:pt idx="150">
                  <c:v>-37.626504122201368</c:v>
                </c:pt>
                <c:pt idx="151">
                  <c:v>-0.19227846717149077</c:v>
                </c:pt>
                <c:pt idx="152">
                  <c:v>-35.715123496697743</c:v>
                </c:pt>
                <c:pt idx="153">
                  <c:v>-79.863250390690155</c:v>
                </c:pt>
                <c:pt idx="154">
                  <c:v>-139.53850099439387</c:v>
                </c:pt>
                <c:pt idx="155">
                  <c:v>-171.89302154085817</c:v>
                </c:pt>
                <c:pt idx="156">
                  <c:v>-168.52371400633183</c:v>
                </c:pt>
                <c:pt idx="157">
                  <c:v>-237.12181552260517</c:v>
                </c:pt>
                <c:pt idx="158">
                  <c:v>-254.22504174055211</c:v>
                </c:pt>
                <c:pt idx="159">
                  <c:v>-314.15776422716863</c:v>
                </c:pt>
                <c:pt idx="160">
                  <c:v>-344.15433788816972</c:v>
                </c:pt>
                <c:pt idx="161">
                  <c:v>-392.59506559261717</c:v>
                </c:pt>
                <c:pt idx="162">
                  <c:v>-504.15821880009389</c:v>
                </c:pt>
                <c:pt idx="163">
                  <c:v>-441.90337670282406</c:v>
                </c:pt>
                <c:pt idx="164">
                  <c:v>-465.27143186533704</c:v>
                </c:pt>
                <c:pt idx="165">
                  <c:v>-565.31944417716659</c:v>
                </c:pt>
                <c:pt idx="166">
                  <c:v>-558.68101910665973</c:v>
                </c:pt>
                <c:pt idx="167">
                  <c:v>-605.71791121907881</c:v>
                </c:pt>
                <c:pt idx="168">
                  <c:v>-639.47007906377439</c:v>
                </c:pt>
                <c:pt idx="169">
                  <c:v>-658.67517044909528</c:v>
                </c:pt>
                <c:pt idx="170">
                  <c:v>-693.04924629451943</c:v>
                </c:pt>
                <c:pt idx="171">
                  <c:v>-698.47359820275778</c:v>
                </c:pt>
                <c:pt idx="172">
                  <c:v>-719.96819588020935</c:v>
                </c:pt>
                <c:pt idx="173">
                  <c:v>-720.32996953203656</c:v>
                </c:pt>
                <c:pt idx="174">
                  <c:v>-802.36312503210047</c:v>
                </c:pt>
                <c:pt idx="175">
                  <c:v>-699.69828673777647</c:v>
                </c:pt>
                <c:pt idx="176">
                  <c:v>-719.19085256328344</c:v>
                </c:pt>
                <c:pt idx="177">
                  <c:v>-695.59407413041936</c:v>
                </c:pt>
                <c:pt idx="178">
                  <c:v>-749.99816236147853</c:v>
                </c:pt>
                <c:pt idx="179">
                  <c:v>-710.7483306007889</c:v>
                </c:pt>
                <c:pt idx="180">
                  <c:v>-771.47684852364273</c:v>
                </c:pt>
                <c:pt idx="181">
                  <c:v>-669.65086053710183</c:v>
                </c:pt>
                <c:pt idx="182">
                  <c:v>-665.39333760055979</c:v>
                </c:pt>
                <c:pt idx="183">
                  <c:v>-683.60894914138407</c:v>
                </c:pt>
                <c:pt idx="184">
                  <c:v>-660.71328938704301</c:v>
                </c:pt>
                <c:pt idx="185">
                  <c:v>-659.12973267361122</c:v>
                </c:pt>
                <c:pt idx="186">
                  <c:v>-638.37732779605813</c:v>
                </c:pt>
                <c:pt idx="187">
                  <c:v>-670.70083603243438</c:v>
                </c:pt>
                <c:pt idx="188">
                  <c:v>-621.57080932340705</c:v>
                </c:pt>
                <c:pt idx="189">
                  <c:v>-598.92421218316304</c:v>
                </c:pt>
                <c:pt idx="190">
                  <c:v>-608.05133814865712</c:v>
                </c:pt>
                <c:pt idx="191">
                  <c:v>-604.22939366020364</c:v>
                </c:pt>
                <c:pt idx="192">
                  <c:v>-601.2213843102636</c:v>
                </c:pt>
                <c:pt idx="193">
                  <c:v>-585.26603201011403</c:v>
                </c:pt>
                <c:pt idx="194">
                  <c:v>-574.01733556700401</c:v>
                </c:pt>
                <c:pt idx="195">
                  <c:v>-508.62973544665692</c:v>
                </c:pt>
                <c:pt idx="196">
                  <c:v>-568.40554938784771</c:v>
                </c:pt>
                <c:pt idx="197">
                  <c:v>-508.5770231915285</c:v>
                </c:pt>
                <c:pt idx="198">
                  <c:v>-525.09479155651297</c:v>
                </c:pt>
                <c:pt idx="199">
                  <c:v>-454.92641196575187</c:v>
                </c:pt>
                <c:pt idx="200">
                  <c:v>-480.79659555521903</c:v>
                </c:pt>
                <c:pt idx="201">
                  <c:v>-406.39904949589254</c:v>
                </c:pt>
                <c:pt idx="202">
                  <c:v>-373.96363052313336</c:v>
                </c:pt>
                <c:pt idx="203">
                  <c:v>-363.36043354583398</c:v>
                </c:pt>
                <c:pt idx="204">
                  <c:v>-344.09124268659798</c:v>
                </c:pt>
                <c:pt idx="205">
                  <c:v>-330.27090885642065</c:v>
                </c:pt>
                <c:pt idx="206">
                  <c:v>-311.65866607494809</c:v>
                </c:pt>
                <c:pt idx="207">
                  <c:v>-286.60318385118353</c:v>
                </c:pt>
                <c:pt idx="208">
                  <c:v>-272.62498199955189</c:v>
                </c:pt>
                <c:pt idx="209">
                  <c:v>-307.03071338707559</c:v>
                </c:pt>
                <c:pt idx="210">
                  <c:v>-226.66316076697967</c:v>
                </c:pt>
                <c:pt idx="211">
                  <c:v>-168.83694770019338</c:v>
                </c:pt>
                <c:pt idx="212">
                  <c:v>-174.90996356637152</c:v>
                </c:pt>
                <c:pt idx="213">
                  <c:v>-88.367775393393458</c:v>
                </c:pt>
                <c:pt idx="214">
                  <c:v>-64.608688844788048</c:v>
                </c:pt>
                <c:pt idx="215">
                  <c:v>-28.525995163503467</c:v>
                </c:pt>
                <c:pt idx="216">
                  <c:v>-2.7233348099280192</c:v>
                </c:pt>
                <c:pt idx="217">
                  <c:v>26.932276749243101</c:v>
                </c:pt>
                <c:pt idx="218">
                  <c:v>-3.2598925805050385</c:v>
                </c:pt>
                <c:pt idx="219">
                  <c:v>99.101617961975535</c:v>
                </c:pt>
                <c:pt idx="220">
                  <c:v>46.48714193116848</c:v>
                </c:pt>
                <c:pt idx="221">
                  <c:v>70.769515472252351</c:v>
                </c:pt>
                <c:pt idx="222">
                  <c:v>46.718709403632602</c:v>
                </c:pt>
                <c:pt idx="223">
                  <c:v>122.44020136197651</c:v>
                </c:pt>
                <c:pt idx="224">
                  <c:v>80.998818831984863</c:v>
                </c:pt>
                <c:pt idx="225">
                  <c:v>127.36233464681209</c:v>
                </c:pt>
                <c:pt idx="226">
                  <c:v>96.522352033021889</c:v>
                </c:pt>
                <c:pt idx="227">
                  <c:v>130.04376124851842</c:v>
                </c:pt>
                <c:pt idx="228">
                  <c:v>82.449361217149089</c:v>
                </c:pt>
                <c:pt idx="229">
                  <c:v>112.09898681634604</c:v>
                </c:pt>
                <c:pt idx="230">
                  <c:v>79.12138357299682</c:v>
                </c:pt>
                <c:pt idx="231">
                  <c:v>115.68069789630317</c:v>
                </c:pt>
                <c:pt idx="232">
                  <c:v>124.20450592131419</c:v>
                </c:pt>
                <c:pt idx="233">
                  <c:v>147.8618424983888</c:v>
                </c:pt>
                <c:pt idx="234">
                  <c:v>101.78848307244243</c:v>
                </c:pt>
                <c:pt idx="235">
                  <c:v>135.16662130574878</c:v>
                </c:pt>
                <c:pt idx="236">
                  <c:v>113.36498639688216</c:v>
                </c:pt>
                <c:pt idx="237">
                  <c:v>176.32346602628331</c:v>
                </c:pt>
                <c:pt idx="238">
                  <c:v>186.56959756225933</c:v>
                </c:pt>
                <c:pt idx="239">
                  <c:v>230.67461983143039</c:v>
                </c:pt>
                <c:pt idx="240">
                  <c:v>241.95677775759486</c:v>
                </c:pt>
                <c:pt idx="241">
                  <c:v>274.7650466983996</c:v>
                </c:pt>
                <c:pt idx="242">
                  <c:v>281.87924051197569</c:v>
                </c:pt>
                <c:pt idx="243">
                  <c:v>266.69608376918222</c:v>
                </c:pt>
                <c:pt idx="244">
                  <c:v>365.1365627928808</c:v>
                </c:pt>
                <c:pt idx="245">
                  <c:v>402.12495512062651</c:v>
                </c:pt>
                <c:pt idx="246">
                  <c:v>390.12380312101232</c:v>
                </c:pt>
                <c:pt idx="247">
                  <c:v>416.88392266866231</c:v>
                </c:pt>
                <c:pt idx="248">
                  <c:v>428.80979652411997</c:v>
                </c:pt>
                <c:pt idx="249">
                  <c:v>445.50353922760587</c:v>
                </c:pt>
                <c:pt idx="250">
                  <c:v>491.77949323126495</c:v>
                </c:pt>
                <c:pt idx="251">
                  <c:v>481.44622471126513</c:v>
                </c:pt>
                <c:pt idx="252">
                  <c:v>518.31657662563566</c:v>
                </c:pt>
                <c:pt idx="253">
                  <c:v>470.11625214528112</c:v>
                </c:pt>
                <c:pt idx="254">
                  <c:v>530.60941155693945</c:v>
                </c:pt>
                <c:pt idx="255">
                  <c:v>484.40606080537327</c:v>
                </c:pt>
                <c:pt idx="256">
                  <c:v>568.99394554727223</c:v>
                </c:pt>
                <c:pt idx="257">
                  <c:v>516.09287283265212</c:v>
                </c:pt>
                <c:pt idx="258">
                  <c:v>555.41789064581963</c:v>
                </c:pt>
                <c:pt idx="259">
                  <c:v>516.98957038960361</c:v>
                </c:pt>
                <c:pt idx="260">
                  <c:v>587.48941095641248</c:v>
                </c:pt>
                <c:pt idx="261">
                  <c:v>480.87539934669485</c:v>
                </c:pt>
                <c:pt idx="262">
                  <c:v>500.99887002132755</c:v>
                </c:pt>
                <c:pt idx="263">
                  <c:v>463.67777453859253</c:v>
                </c:pt>
                <c:pt idx="264">
                  <c:v>493.80841275320699</c:v>
                </c:pt>
                <c:pt idx="265">
                  <c:v>376.00921531641825</c:v>
                </c:pt>
                <c:pt idx="266">
                  <c:v>420.21415989019761</c:v>
                </c:pt>
                <c:pt idx="267">
                  <c:v>357.75556466068747</c:v>
                </c:pt>
                <c:pt idx="268">
                  <c:v>337.82151555658857</c:v>
                </c:pt>
                <c:pt idx="269">
                  <c:v>344.72190152684061</c:v>
                </c:pt>
                <c:pt idx="270">
                  <c:v>387.68421171921227</c:v>
                </c:pt>
                <c:pt idx="271">
                  <c:v>332.89292239399401</c:v>
                </c:pt>
                <c:pt idx="272">
                  <c:v>395.05131972209892</c:v>
                </c:pt>
                <c:pt idx="273">
                  <c:v>344.49643611865895</c:v>
                </c:pt>
                <c:pt idx="274">
                  <c:v>360.05107446651755</c:v>
                </c:pt>
                <c:pt idx="275">
                  <c:v>361.34433048147957</c:v>
                </c:pt>
                <c:pt idx="276">
                  <c:v>398.18522859940686</c:v>
                </c:pt>
                <c:pt idx="277">
                  <c:v>378.17262156374591</c:v>
                </c:pt>
                <c:pt idx="278">
                  <c:v>393.8948335624973</c:v>
                </c:pt>
                <c:pt idx="279">
                  <c:v>365.78461467567513</c:v>
                </c:pt>
                <c:pt idx="280">
                  <c:v>409.86790146729027</c:v>
                </c:pt>
                <c:pt idx="281">
                  <c:v>343.381791642812</c:v>
                </c:pt>
                <c:pt idx="282">
                  <c:v>389.264813020784</c:v>
                </c:pt>
                <c:pt idx="283">
                  <c:v>317.15293669763878</c:v>
                </c:pt>
                <c:pt idx="284">
                  <c:v>370.53176730176256</c:v>
                </c:pt>
                <c:pt idx="285">
                  <c:v>302.34402788164289</c:v>
                </c:pt>
                <c:pt idx="286">
                  <c:v>330.79634541775113</c:v>
                </c:pt>
                <c:pt idx="287">
                  <c:v>351.63935504230312</c:v>
                </c:pt>
                <c:pt idx="288">
                  <c:v>313.00211684071974</c:v>
                </c:pt>
                <c:pt idx="289">
                  <c:v>351.01448485560422</c:v>
                </c:pt>
                <c:pt idx="290">
                  <c:v>314.46370928232591</c:v>
                </c:pt>
                <c:pt idx="291">
                  <c:v>335.88684599606904</c:v>
                </c:pt>
                <c:pt idx="292">
                  <c:v>263.21127192507811</c:v>
                </c:pt>
                <c:pt idx="293">
                  <c:v>302.51403412379204</c:v>
                </c:pt>
              </c:numCache>
            </c:numRef>
          </c:yVal>
          <c:smooth val="0"/>
          <c:extLst xmlns:c16r2="http://schemas.microsoft.com/office/drawing/2015/06/chart">
            <c:ext xmlns:c16="http://schemas.microsoft.com/office/drawing/2014/chart" uri="{C3380CC4-5D6E-409C-BE32-E72D297353CC}">
              <c16:uniqueId val="{00000004-AE05-4513-9D48-BE3E7EBEB37B}"/>
            </c:ext>
          </c:extLst>
        </c:ser>
        <c:dLbls>
          <c:showLegendKey val="0"/>
          <c:showVal val="0"/>
          <c:showCatName val="0"/>
          <c:showSerName val="0"/>
          <c:showPercent val="0"/>
          <c:showBubbleSize val="0"/>
        </c:dLbls>
        <c:axId val="815082224"/>
        <c:axId val="815082616"/>
      </c:scatterChart>
      <c:valAx>
        <c:axId val="815082224"/>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82616"/>
        <c:crosses val="autoZero"/>
        <c:crossBetween val="midCat"/>
      </c:valAx>
      <c:valAx>
        <c:axId val="815082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0822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Histogram of Residuals</a:t>
            </a:r>
          </a:p>
        </c:rich>
      </c:tx>
      <c:layout>
        <c:manualLayout>
          <c:xMode val="edge"/>
          <c:yMode val="edge"/>
          <c:x val="0.20963880719729311"/>
          <c:y val="2.7777777777777776E-2"/>
        </c:manualLayout>
      </c:layout>
      <c:overlay val="0"/>
      <c:spPr>
        <a:noFill/>
        <a:ln w="25400">
          <a:noFill/>
        </a:ln>
      </c:spPr>
    </c:title>
    <c:autoTitleDeleted val="0"/>
    <c:plotArea>
      <c:layout>
        <c:manualLayout>
          <c:layoutTarget val="inner"/>
          <c:xMode val="edge"/>
          <c:yMode val="edge"/>
          <c:x val="0.17831346281233859"/>
          <c:y val="0.3298622296218181"/>
          <c:w val="0.57349465066671057"/>
          <c:h val="0.35416786759395208"/>
        </c:manualLayout>
      </c:layout>
      <c:barChart>
        <c:barDir val="col"/>
        <c:grouping val="clustered"/>
        <c:varyColors val="0"/>
        <c:ser>
          <c:idx val="0"/>
          <c:order val="0"/>
          <c:tx>
            <c:strRef>
              <c:f>LiveRegression_v1k!$S$42</c:f>
              <c:strCache>
                <c:ptCount val="1"/>
                <c:pt idx="0">
                  <c:v>Frequency</c:v>
                </c:pt>
              </c:strCache>
            </c:strRef>
          </c:tx>
          <c:spPr>
            <a:solidFill>
              <a:srgbClr val="4F81BD"/>
            </a:solidFill>
            <a:ln w="25400">
              <a:noFill/>
            </a:ln>
          </c:spPr>
          <c:invertIfNegative val="0"/>
          <c:cat>
            <c:strRef>
              <c:f>LiveRegression_v1k!$Q$43:$Q$55</c:f>
              <c:strCache>
                <c:ptCount val="13"/>
                <c:pt idx="0">
                  <c:v>&lt;-631.329277769678</c:v>
                </c:pt>
                <c:pt idx="1">
                  <c:v>-631.329277769678 to &lt;-460.295430507256</c:v>
                </c:pt>
                <c:pt idx="2">
                  <c:v>-460.295430507256 to &lt;-289.261583244833</c:v>
                </c:pt>
                <c:pt idx="3">
                  <c:v>-289.261583244833 to &lt;-118.227735982411</c:v>
                </c:pt>
                <c:pt idx="4">
                  <c:v>-118.227735982411 to &lt;52.8061112800115</c:v>
                </c:pt>
                <c:pt idx="5">
                  <c:v>52.8061112800115 to &lt;223.839958542434</c:v>
                </c:pt>
                <c:pt idx="6">
                  <c:v>223.839958542434 to &lt;394.873805804856</c:v>
                </c:pt>
                <c:pt idx="7">
                  <c:v>394.873805804856 to &lt;565.907653067279</c:v>
                </c:pt>
                <c:pt idx="8">
                  <c:v>565.907653067279 to &lt;736.941500329701</c:v>
                </c:pt>
                <c:pt idx="9">
                  <c:v>736.941500329701 to &lt;907.975347592123</c:v>
                </c:pt>
                <c:pt idx="10">
                  <c:v>907.975347592123 to &lt;1079.00919485455</c:v>
                </c:pt>
                <c:pt idx="11">
                  <c:v>1079.00919485455 to &lt;1250.04304211697</c:v>
                </c:pt>
                <c:pt idx="12">
                  <c:v>1250.04304211697 to &lt;1421.07688937939</c:v>
                </c:pt>
              </c:strCache>
            </c:strRef>
          </c:cat>
          <c:val>
            <c:numRef>
              <c:f>LiveRegression_v1k!$S$43:$S$55</c:f>
              <c:numCache>
                <c:formatCode>General</c:formatCode>
                <c:ptCount val="13"/>
                <c:pt idx="0">
                  <c:v>20</c:v>
                </c:pt>
                <c:pt idx="1">
                  <c:v>46</c:v>
                </c:pt>
                <c:pt idx="2">
                  <c:v>45</c:v>
                </c:pt>
                <c:pt idx="3">
                  <c:v>21</c:v>
                </c:pt>
                <c:pt idx="4">
                  <c:v>23</c:v>
                </c:pt>
                <c:pt idx="5">
                  <c:v>31</c:v>
                </c:pt>
                <c:pt idx="6">
                  <c:v>42</c:v>
                </c:pt>
                <c:pt idx="7">
                  <c:v>28</c:v>
                </c:pt>
                <c:pt idx="8">
                  <c:v>11</c:v>
                </c:pt>
                <c:pt idx="9">
                  <c:v>26</c:v>
                </c:pt>
                <c:pt idx="10">
                  <c:v>1</c:v>
                </c:pt>
                <c:pt idx="11">
                  <c:v>0</c:v>
                </c:pt>
                <c:pt idx="12">
                  <c:v>0</c:v>
                </c:pt>
              </c:numCache>
            </c:numRef>
          </c:val>
          <c:extLst xmlns:c16r2="http://schemas.microsoft.com/office/drawing/2015/06/chart">
            <c:ext xmlns:c16="http://schemas.microsoft.com/office/drawing/2014/chart" uri="{C3380CC4-5D6E-409C-BE32-E72D297353CC}">
              <c16:uniqueId val="{00000000-7C31-49A6-9D39-04412ED4335A}"/>
            </c:ext>
          </c:extLst>
        </c:ser>
        <c:dLbls>
          <c:showLegendKey val="0"/>
          <c:showVal val="0"/>
          <c:showCatName val="0"/>
          <c:showSerName val="0"/>
          <c:showPercent val="0"/>
          <c:showBubbleSize val="0"/>
        </c:dLbls>
        <c:gapWidth val="150"/>
        <c:axId val="544003520"/>
        <c:axId val="456836672"/>
      </c:barChart>
      <c:catAx>
        <c:axId val="54400352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37349448186446571"/>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456836672"/>
        <c:crossesAt val="0"/>
        <c:auto val="1"/>
        <c:lblAlgn val="ctr"/>
        <c:lblOffset val="100"/>
        <c:tickLblSkip val="2"/>
        <c:tickMarkSkip val="1"/>
        <c:noMultiLvlLbl val="0"/>
      </c:catAx>
      <c:valAx>
        <c:axId val="45683667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Axis Title</a:t>
                </a:r>
              </a:p>
            </c:rich>
          </c:tx>
          <c:layout>
            <c:manualLayout>
              <c:xMode val="edge"/>
              <c:yMode val="edge"/>
              <c:x val="5.3012048192771083E-2"/>
              <c:y val="0.4166681248177311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4003520"/>
        <c:crossesAt val="1"/>
        <c:crossBetween val="between"/>
      </c:valAx>
      <c:spPr>
        <a:solidFill>
          <a:srgbClr val="FFFFFF"/>
        </a:solidFill>
        <a:ln w="25400">
          <a:noFill/>
        </a:ln>
      </c:spPr>
    </c:plotArea>
    <c:legend>
      <c:legendPos val="r"/>
      <c:layout>
        <c:manualLayout>
          <c:xMode val="edge"/>
          <c:yMode val="edge"/>
          <c:x val="0.76144679505423263"/>
          <c:y val="0.70139144065325165"/>
          <c:w val="0.19036169876355813"/>
          <c:h val="8.333369787109945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Residuals of y</a:t>
            </a:r>
          </a:p>
        </c:rich>
      </c:tx>
      <c:layout>
        <c:manualLayout>
          <c:xMode val="edge"/>
          <c:yMode val="edge"/>
          <c:x val="0.32458233890214799"/>
          <c:y val="2.4734982332155476E-2"/>
        </c:manualLayout>
      </c:layout>
      <c:overlay val="0"/>
      <c:spPr>
        <a:noFill/>
        <a:ln w="25400">
          <a:noFill/>
        </a:ln>
      </c:spPr>
    </c:title>
    <c:autoTitleDeleted val="0"/>
    <c:plotArea>
      <c:layout>
        <c:manualLayout>
          <c:layoutTarget val="inner"/>
          <c:xMode val="edge"/>
          <c:yMode val="edge"/>
          <c:x val="9.5465393794749401E-2"/>
          <c:y val="0.33568962512703099"/>
          <c:w val="0.55131264916467781"/>
          <c:h val="0.44523045016848323"/>
        </c:manualLayout>
      </c:layout>
      <c:scatterChart>
        <c:scatterStyle val="lineMarker"/>
        <c:varyColors val="0"/>
        <c:ser>
          <c:idx val="0"/>
          <c:order val="0"/>
          <c:tx>
            <c:v>Skeletal Boxplot</c:v>
          </c:tx>
          <c:spPr>
            <a:ln w="25400">
              <a:solidFill>
                <a:srgbClr val="666699"/>
              </a:solidFill>
              <a:prstDash val="solid"/>
            </a:ln>
          </c:spPr>
          <c:marker>
            <c:symbol val="diamond"/>
            <c:size val="6"/>
            <c:spPr>
              <a:solidFill>
                <a:srgbClr val="666699"/>
              </a:solidFill>
              <a:ln>
                <a:solidFill>
                  <a:srgbClr val="666699"/>
                </a:solidFill>
                <a:prstDash val="solid"/>
              </a:ln>
            </c:spPr>
          </c:marker>
          <c:xVal>
            <c:numRef>
              <c:f>LiveRegression_v1k!$W$74:$W$78</c:f>
              <c:numCache>
                <c:formatCode>General</c:formatCode>
                <c:ptCount val="5"/>
                <c:pt idx="0">
                  <c:v>-802.36312503210047</c:v>
                </c:pt>
                <c:pt idx="1">
                  <c:v>-446.29971992665958</c:v>
                </c:pt>
                <c:pt idx="2">
                  <c:v>-1.457806638549755</c:v>
                </c:pt>
                <c:pt idx="3">
                  <c:v>371.56448388162721</c:v>
                </c:pt>
                <c:pt idx="4">
                  <c:v>907.9753475921234</c:v>
                </c:pt>
              </c:numCache>
            </c:numRef>
          </c:xVal>
          <c:yVal>
            <c:numRef>
              <c:f>LiveRegression_v1k!$X$74:$X$78</c:f>
              <c:numCache>
                <c:formatCode>General</c:formatCode>
                <c:ptCount val="5"/>
                <c:pt idx="0">
                  <c:v>1.1000000000000001</c:v>
                </c:pt>
                <c:pt idx="1">
                  <c:v>1.1000000000000001</c:v>
                </c:pt>
                <c:pt idx="2">
                  <c:v>1.1000000000000001</c:v>
                </c:pt>
                <c:pt idx="3">
                  <c:v>1.1000000000000001</c:v>
                </c:pt>
                <c:pt idx="4">
                  <c:v>1.1000000000000001</c:v>
                </c:pt>
              </c:numCache>
            </c:numRef>
          </c:yVal>
          <c:smooth val="0"/>
          <c:extLst xmlns:c16r2="http://schemas.microsoft.com/office/drawing/2015/06/chart">
            <c:ext xmlns:c16="http://schemas.microsoft.com/office/drawing/2014/chart" uri="{C3380CC4-5D6E-409C-BE32-E72D297353CC}">
              <c16:uniqueId val="{00000000-6F27-447F-B834-3B7D980BC4E1}"/>
            </c:ext>
          </c:extLst>
        </c:ser>
        <c:ser>
          <c:idx val="1"/>
          <c:order val="1"/>
          <c:tx>
            <c:strRef>
              <c:f>LiveRegression_v1k!$M$42</c:f>
              <c:strCache>
                <c:ptCount val="1"/>
                <c:pt idx="0">
                  <c:v>Residuals of #planes_IFR</c:v>
                </c:pt>
              </c:strCache>
            </c:strRef>
          </c:tx>
          <c:spPr>
            <a:ln w="28575">
              <a:noFill/>
            </a:ln>
          </c:spPr>
          <c:marker>
            <c:symbol val="square"/>
            <c:size val="6"/>
            <c:spPr>
              <a:solidFill>
                <a:srgbClr val="993366"/>
              </a:solidFill>
              <a:ln>
                <a:solidFill>
                  <a:srgbClr val="993366"/>
                </a:solidFill>
                <a:prstDash val="solid"/>
              </a:ln>
            </c:spPr>
          </c:marker>
          <c:xVal>
            <c:numRef>
              <c:f>LiveRegression_v1k!$L$43:$L$79</c:f>
              <c:numCache>
                <c:formatCode>General</c:formatCode>
                <c:ptCount val="37"/>
                <c:pt idx="0">
                  <c:v>-802.36312503210047</c:v>
                </c:pt>
                <c:pt idx="1">
                  <c:v>-771.47684852364273</c:v>
                </c:pt>
                <c:pt idx="2">
                  <c:v>-749.99816236147763</c:v>
                </c:pt>
                <c:pt idx="3">
                  <c:v>-720.32996953203565</c:v>
                </c:pt>
                <c:pt idx="4">
                  <c:v>-719.96819588020935</c:v>
                </c:pt>
                <c:pt idx="5">
                  <c:v>-719.19085256328344</c:v>
                </c:pt>
                <c:pt idx="6">
                  <c:v>-710.7483306007889</c:v>
                </c:pt>
                <c:pt idx="7">
                  <c:v>-699.69828673777647</c:v>
                </c:pt>
                <c:pt idx="8">
                  <c:v>-698.47359820275688</c:v>
                </c:pt>
                <c:pt idx="9">
                  <c:v>-695.59407413042027</c:v>
                </c:pt>
                <c:pt idx="10">
                  <c:v>-693.04924629451943</c:v>
                </c:pt>
                <c:pt idx="11">
                  <c:v>-683.60894914138498</c:v>
                </c:pt>
                <c:pt idx="12">
                  <c:v>-670.70083603243438</c:v>
                </c:pt>
                <c:pt idx="13">
                  <c:v>-669.65086053710183</c:v>
                </c:pt>
                <c:pt idx="14">
                  <c:v>-665.39333760055888</c:v>
                </c:pt>
                <c:pt idx="15">
                  <c:v>-660.71328938704301</c:v>
                </c:pt>
                <c:pt idx="16">
                  <c:v>-659.12973267361122</c:v>
                </c:pt>
                <c:pt idx="17">
                  <c:v>-658.67517044909528</c:v>
                </c:pt>
                <c:pt idx="18">
                  <c:v>-639.47007906377439</c:v>
                </c:pt>
                <c:pt idx="19">
                  <c:v>-638.37732779605813</c:v>
                </c:pt>
                <c:pt idx="20">
                  <c:v>-621.57080932340796</c:v>
                </c:pt>
                <c:pt idx="21">
                  <c:v>-608.05133814865712</c:v>
                </c:pt>
                <c:pt idx="22">
                  <c:v>-605.71791121907791</c:v>
                </c:pt>
                <c:pt idx="23">
                  <c:v>-604.22939366020364</c:v>
                </c:pt>
                <c:pt idx="24">
                  <c:v>-601.2213843102636</c:v>
                </c:pt>
                <c:pt idx="25">
                  <c:v>-598.92421218316213</c:v>
                </c:pt>
                <c:pt idx="26">
                  <c:v>-585.26603201011403</c:v>
                </c:pt>
                <c:pt idx="27">
                  <c:v>-579.73127947907574</c:v>
                </c:pt>
                <c:pt idx="28">
                  <c:v>-574.01733556700401</c:v>
                </c:pt>
                <c:pt idx="29">
                  <c:v>-568.40554938784862</c:v>
                </c:pt>
                <c:pt idx="30">
                  <c:v>-568.08257161133008</c:v>
                </c:pt>
                <c:pt idx="31">
                  <c:v>-565.31944417716659</c:v>
                </c:pt>
                <c:pt idx="32">
                  <c:v>-558.68101910665973</c:v>
                </c:pt>
                <c:pt idx="33">
                  <c:v>-553.17462268556551</c:v>
                </c:pt>
                <c:pt idx="34">
                  <c:v>-548.87459213000034</c:v>
                </c:pt>
                <c:pt idx="35">
                  <c:v>-545.13719440724151</c:v>
                </c:pt>
                <c:pt idx="36">
                  <c:v>-533.51181640480399</c:v>
                </c:pt>
              </c:numCache>
            </c:numRef>
          </c:xVal>
          <c:yVal>
            <c:numRef>
              <c:f>LiveRegression_v1k!$M$43:$M$79</c:f>
              <c:numCache>
                <c:formatCode>General</c:formatCode>
                <c:ptCount val="3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numCache>
            </c:numRef>
          </c:yVal>
          <c:smooth val="0"/>
          <c:extLst xmlns:c16r2="http://schemas.microsoft.com/office/drawing/2015/06/chart">
            <c:ext xmlns:c16="http://schemas.microsoft.com/office/drawing/2014/chart" uri="{C3380CC4-5D6E-409C-BE32-E72D297353CC}">
              <c16:uniqueId val="{00000001-6F27-447F-B834-3B7D980BC4E1}"/>
            </c:ext>
          </c:extLst>
        </c:ser>
        <c:dLbls>
          <c:showLegendKey val="0"/>
          <c:showVal val="0"/>
          <c:showCatName val="0"/>
          <c:showSerName val="0"/>
          <c:showPercent val="0"/>
          <c:showBubbleSize val="0"/>
        </c:dLbls>
        <c:axId val="456837456"/>
        <c:axId val="456837848"/>
      </c:scatterChart>
      <c:valAx>
        <c:axId val="4568374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7923627684964203"/>
              <c:y val="0.8904608478710478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37848"/>
        <c:crossesAt val="0"/>
        <c:crossBetween val="midCat"/>
      </c:valAx>
      <c:valAx>
        <c:axId val="45683784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Dotplot count</a:t>
                </a:r>
              </a:p>
            </c:rich>
          </c:tx>
          <c:layout>
            <c:manualLayout>
              <c:xMode val="edge"/>
              <c:yMode val="edge"/>
              <c:x val="1.4319809069212411E-2"/>
              <c:y val="0.4169618726987748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37456"/>
        <c:crossesAt val="0"/>
        <c:crossBetween val="midCat"/>
      </c:valAx>
      <c:spPr>
        <a:solidFill>
          <a:srgbClr val="FFFFFF"/>
        </a:solidFill>
        <a:ln w="25400">
          <a:noFill/>
        </a:ln>
      </c:spPr>
    </c:plotArea>
    <c:legend>
      <c:legendPos val="r"/>
      <c:layout>
        <c:manualLayout>
          <c:xMode val="edge"/>
          <c:yMode val="edge"/>
          <c:x val="0.65155131264916466"/>
          <c:y val="0.52650250874117765"/>
          <c:w val="0.28400954653937949"/>
          <c:h val="0.16961167839885738"/>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Cumulative Relative Frequency of Residuals</a:t>
            </a:r>
          </a:p>
        </c:rich>
      </c:tx>
      <c:layout>
        <c:manualLayout>
          <c:xMode val="edge"/>
          <c:yMode val="edge"/>
          <c:x val="0.22891591563102803"/>
          <c:y val="2.7777777777777776E-2"/>
        </c:manualLayout>
      </c:layout>
      <c:overlay val="0"/>
      <c:spPr>
        <a:noFill/>
        <a:ln w="25400">
          <a:noFill/>
        </a:ln>
      </c:spPr>
    </c:title>
    <c:autoTitleDeleted val="0"/>
    <c:plotArea>
      <c:layout>
        <c:manualLayout>
          <c:layoutTarget val="inner"/>
          <c:xMode val="edge"/>
          <c:yMode val="edge"/>
          <c:x val="6.024103473389817E-2"/>
          <c:y val="0.49652946143073673"/>
          <c:w val="0.52048254010088024"/>
          <c:h val="0.2847231876735693"/>
        </c:manualLayout>
      </c:layout>
      <c:scatterChart>
        <c:scatterStyle val="lineMarker"/>
        <c:varyColors val="0"/>
        <c:ser>
          <c:idx val="0"/>
          <c:order val="0"/>
          <c:tx>
            <c:strRef>
              <c:f>LiveRegression_v1k!$U$42</c:f>
              <c:strCache>
                <c:ptCount val="1"/>
                <c:pt idx="0">
                  <c:v>Cumulative Relative Frequency</c:v>
                </c:pt>
              </c:strCache>
            </c:strRef>
          </c:tx>
          <c:spPr>
            <a:ln w="25400">
              <a:solidFill>
                <a:srgbClr val="666699"/>
              </a:solidFill>
              <a:prstDash val="solid"/>
            </a:ln>
          </c:spPr>
          <c:marker>
            <c:symbol val="diamond"/>
            <c:size val="6"/>
            <c:spPr>
              <a:solidFill>
                <a:srgbClr val="666699"/>
              </a:solidFill>
              <a:ln>
                <a:solidFill>
                  <a:srgbClr val="666699"/>
                </a:solidFill>
                <a:prstDash val="solid"/>
              </a:ln>
            </c:spPr>
          </c:marker>
          <c:xVal>
            <c:numRef>
              <c:f>LiveRegression_v1k!$P$43:$P$55</c:f>
              <c:numCache>
                <c:formatCode>General</c:formatCode>
                <c:ptCount val="13"/>
                <c:pt idx="0">
                  <c:v>-631.32927776967813</c:v>
                </c:pt>
                <c:pt idx="1">
                  <c:v>-460.29543050725573</c:v>
                </c:pt>
                <c:pt idx="2">
                  <c:v>-289.26158324483333</c:v>
                </c:pt>
                <c:pt idx="3">
                  <c:v>-118.22773598241093</c:v>
                </c:pt>
                <c:pt idx="4">
                  <c:v>52.806111280011464</c:v>
                </c:pt>
                <c:pt idx="5">
                  <c:v>223.83995854243386</c:v>
                </c:pt>
                <c:pt idx="6">
                  <c:v>394.87380580485626</c:v>
                </c:pt>
                <c:pt idx="7">
                  <c:v>565.90765306727872</c:v>
                </c:pt>
                <c:pt idx="8">
                  <c:v>736.94150032970106</c:v>
                </c:pt>
                <c:pt idx="9">
                  <c:v>907.9753475921234</c:v>
                </c:pt>
                <c:pt idx="10">
                  <c:v>1079.0091948545457</c:v>
                </c:pt>
                <c:pt idx="11">
                  <c:v>1250.0430421169681</c:v>
                </c:pt>
                <c:pt idx="12">
                  <c:v>1421.0768893793904</c:v>
                </c:pt>
              </c:numCache>
            </c:numRef>
          </c:xVal>
          <c:yVal>
            <c:numRef>
              <c:f>LiveRegression_v1k!$U$43:$U$55</c:f>
              <c:numCache>
                <c:formatCode>0%</c:formatCode>
                <c:ptCount val="13"/>
                <c:pt idx="0">
                  <c:v>6.8027210884353748E-2</c:v>
                </c:pt>
                <c:pt idx="1">
                  <c:v>0.22448979591836737</c:v>
                </c:pt>
                <c:pt idx="2">
                  <c:v>0.3775510204081633</c:v>
                </c:pt>
                <c:pt idx="3">
                  <c:v>0.44897959183673475</c:v>
                </c:pt>
                <c:pt idx="4">
                  <c:v>0.52721088435374153</c:v>
                </c:pt>
                <c:pt idx="5">
                  <c:v>0.63265306122448983</c:v>
                </c:pt>
                <c:pt idx="6">
                  <c:v>0.77551020408163263</c:v>
                </c:pt>
                <c:pt idx="7">
                  <c:v>0.87074829931972786</c:v>
                </c:pt>
                <c:pt idx="8">
                  <c:v>0.90816326530612246</c:v>
                </c:pt>
                <c:pt idx="9">
                  <c:v>0.99659863945578231</c:v>
                </c:pt>
                <c:pt idx="10">
                  <c:v>1</c:v>
                </c:pt>
                <c:pt idx="11">
                  <c:v>1</c:v>
                </c:pt>
                <c:pt idx="12">
                  <c:v>1</c:v>
                </c:pt>
              </c:numCache>
            </c:numRef>
          </c:yVal>
          <c:smooth val="0"/>
          <c:extLst xmlns:c16r2="http://schemas.microsoft.com/office/drawing/2015/06/chart">
            <c:ext xmlns:c16="http://schemas.microsoft.com/office/drawing/2014/chart" uri="{C3380CC4-5D6E-409C-BE32-E72D297353CC}">
              <c16:uniqueId val="{00000000-09B8-43EB-9E9A-847FCE7CD105}"/>
            </c:ext>
          </c:extLst>
        </c:ser>
        <c:dLbls>
          <c:showLegendKey val="0"/>
          <c:showVal val="0"/>
          <c:showCatName val="0"/>
          <c:showSerName val="0"/>
          <c:showPercent val="0"/>
          <c:showBubbleSize val="0"/>
        </c:dLbls>
        <c:axId val="456838632"/>
        <c:axId val="456839024"/>
      </c:scatterChart>
      <c:valAx>
        <c:axId val="4568386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2891591563102803"/>
              <c:y val="0.8888918051910178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39024"/>
        <c:crossesAt val="0"/>
        <c:crossBetween val="midCat"/>
      </c:valAx>
      <c:valAx>
        <c:axId val="45683902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38632"/>
        <c:crossesAt val="0"/>
        <c:crossBetween val="midCat"/>
      </c:valAx>
      <c:spPr>
        <a:solidFill>
          <a:srgbClr val="FFFFFF"/>
        </a:solidFill>
        <a:ln w="25400">
          <a:noFill/>
        </a:ln>
      </c:spPr>
    </c:plotArea>
    <c:legend>
      <c:legendPos val="r"/>
      <c:layout>
        <c:manualLayout>
          <c:xMode val="edge"/>
          <c:yMode val="edge"/>
          <c:x val="0.58072365050754193"/>
          <c:y val="0.61111329833770778"/>
          <c:w val="0.34457881921386335"/>
          <c:h val="0.1388892534266550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Q-Q Normal Probability Plot Of Residuals</a:t>
            </a:r>
          </a:p>
        </c:rich>
      </c:tx>
      <c:layout>
        <c:manualLayout>
          <c:xMode val="edge"/>
          <c:yMode val="edge"/>
          <c:x val="0.22891591563102803"/>
          <c:y val="2.7777777777777776E-2"/>
        </c:manualLayout>
      </c:layout>
      <c:overlay val="0"/>
      <c:spPr>
        <a:noFill/>
        <a:ln w="25400">
          <a:noFill/>
        </a:ln>
      </c:spPr>
    </c:title>
    <c:autoTitleDeleted val="0"/>
    <c:plotArea>
      <c:layout>
        <c:manualLayout>
          <c:layoutTarget val="inner"/>
          <c:xMode val="edge"/>
          <c:yMode val="edge"/>
          <c:x val="8.9156731406169296E-2"/>
          <c:y val="0.49652946143073673"/>
          <c:w val="0.47951863648182946"/>
          <c:h val="0.37847350556608605"/>
        </c:manualLayout>
      </c:layout>
      <c:scatterChart>
        <c:scatterStyle val="lineMarker"/>
        <c:varyColors val="0"/>
        <c:ser>
          <c:idx val="0"/>
          <c:order val="0"/>
          <c:tx>
            <c:strRef>
              <c:f>LiveRegression_v1k!$L$42</c:f>
              <c:strCache>
                <c:ptCount val="1"/>
                <c:pt idx="0">
                  <c:v>Ordered Residuals of #planes_IFR</c:v>
                </c:pt>
              </c:strCache>
            </c:strRef>
          </c:tx>
          <c:spPr>
            <a:ln w="28575">
              <a:noFill/>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LiveRegression_v1k!$K$43:$K$65000</c:f>
              <c:numCache>
                <c:formatCode>0.0000</c:formatCode>
                <c:ptCount val="64958"/>
                <c:pt idx="0">
                  <c:v>-2.928925391470123</c:v>
                </c:pt>
                <c:pt idx="1">
                  <c:v>-2.5688357277383953</c:v>
                </c:pt>
                <c:pt idx="2">
                  <c:v>-2.3865606326128801</c:v>
                </c:pt>
                <c:pt idx="3">
                  <c:v>-2.2601889913293749</c:v>
                </c:pt>
                <c:pt idx="4">
                  <c:v>-2.1620769563983315</c:v>
                </c:pt>
                <c:pt idx="5">
                  <c:v>-2.0812069685908132</c:v>
                </c:pt>
                <c:pt idx="6">
                  <c:v>-2.0120213441395975</c:v>
                </c:pt>
                <c:pt idx="7">
                  <c:v>-1.9513080826283609</c:v>
                </c:pt>
                <c:pt idx="8">
                  <c:v>-1.8970364370660948</c:v>
                </c:pt>
                <c:pt idx="9">
                  <c:v>-1.8478375268110057</c:v>
                </c:pt>
                <c:pt idx="10">
                  <c:v>-1.8027430907391901</c:v>
                </c:pt>
                <c:pt idx="11">
                  <c:v>-1.7610420121533967</c:v>
                </c:pt>
                <c:pt idx="12">
                  <c:v>-1.7221960309470172</c:v>
                </c:pt>
                <c:pt idx="13">
                  <c:v>-1.6857875081066798</c:v>
                </c:pt>
                <c:pt idx="14">
                  <c:v>-1.6514856144717756</c:v>
                </c:pt>
                <c:pt idx="15">
                  <c:v>-1.6190236397738242</c:v>
                </c:pt>
                <c:pt idx="16">
                  <c:v>-1.5881832925617605</c:v>
                </c:pt>
                <c:pt idx="17">
                  <c:v>-1.5587835495029949</c:v>
                </c:pt>
                <c:pt idx="18">
                  <c:v>-1.5306725544386082</c:v>
                </c:pt>
                <c:pt idx="19">
                  <c:v>-1.5037216153296109</c:v>
                </c:pt>
                <c:pt idx="20">
                  <c:v>-1.4778206773608713</c:v>
                </c:pt>
                <c:pt idx="21">
                  <c:v>-1.4528748557410571</c:v>
                </c:pt>
                <c:pt idx="22">
                  <c:v>-1.4288017429333186</c:v>
                </c:pt>
                <c:pt idx="23">
                  <c:v>-1.4055292909790282</c:v>
                </c:pt>
                <c:pt idx="24">
                  <c:v>-1.3829941271006392</c:v>
                </c:pt>
                <c:pt idx="25">
                  <c:v>-1.3611402000447494</c:v>
                </c:pt>
                <c:pt idx="26">
                  <c:v>-1.3399176819246277</c:v>
                </c:pt>
                <c:pt idx="27">
                  <c:v>-1.3192820696053915</c:v>
                </c:pt>
                <c:pt idx="28">
                  <c:v>-1.299193443501151</c:v>
                </c:pt>
                <c:pt idx="29">
                  <c:v>-1.2796158517020175</c:v>
                </c:pt>
                <c:pt idx="30">
                  <c:v>-1.2605167947443234</c:v>
                </c:pt>
                <c:pt idx="31">
                  <c:v>-1.2418667918433208</c:v>
                </c:pt>
                <c:pt idx="32">
                  <c:v>-1.2236390135511725</c:v>
                </c:pt>
                <c:pt idx="33">
                  <c:v>-1.2058089689524749</c:v>
                </c:pt>
                <c:pt idx="34">
                  <c:v>-1.188354237925731</c:v>
                </c:pt>
                <c:pt idx="35">
                  <c:v>-1.1712542408689914</c:v>
                </c:pt>
                <c:pt idx="36">
                  <c:v>-1.1544900397466693</c:v>
                </c:pt>
                <c:pt idx="37">
                  <c:v>-1.1380441654613316</c:v>
                </c:pt>
                <c:pt idx="38">
                  <c:v>-1.1219004674623532</c:v>
                </c:pt>
                <c:pt idx="39">
                  <c:v>-1.1060439822271597</c:v>
                </c:pt>
                <c:pt idx="40">
                  <c:v>-1.0904608178315409</c:v>
                </c:pt>
                <c:pt idx="41">
                  <c:v>-1.0751380522942102</c:v>
                </c:pt>
                <c:pt idx="42">
                  <c:v>-1.0600636437612689</c:v>
                </c:pt>
                <c:pt idx="43">
                  <c:v>-1.0452263509067197</c:v>
                </c:pt>
                <c:pt idx="44">
                  <c:v>-1.0306156621798812</c:v>
                </c:pt>
                <c:pt idx="45">
                  <c:v>-1.0162217327405552</c:v>
                </c:pt>
                <c:pt idx="46">
                  <c:v>-1.0020353280965926</c:v>
                </c:pt>
                <c:pt idx="47">
                  <c:v>-0.98804777360325979</c:v>
                </c:pt>
                <c:pt idx="48">
                  <c:v>-0.97425090910455514</c:v>
                </c:pt>
                <c:pt idx="49">
                  <c:v>-0.96063704809795325</c:v>
                </c:pt>
                <c:pt idx="50">
                  <c:v>-0.9471989408894691</c:v>
                </c:pt>
                <c:pt idx="51">
                  <c:v>-0.93392974127789563</c:v>
                </c:pt>
                <c:pt idx="52">
                  <c:v>-0.9208229763683794</c:v>
                </c:pt>
                <c:pt idx="53">
                  <c:v>-0.9078725191673902</c:v>
                </c:pt>
                <c:pt idx="54">
                  <c:v>-0.89507256365565557</c:v>
                </c:pt>
                <c:pt idx="55">
                  <c:v>-0.88241760207361686</c:v>
                </c:pt>
                <c:pt idx="56">
                  <c:v>-0.86990240418667975</c:v>
                </c:pt>
                <c:pt idx="57">
                  <c:v>-0.85752199832566955</c:v>
                </c:pt>
                <c:pt idx="58">
                  <c:v>-0.84527165402217397</c:v>
                </c:pt>
                <c:pt idx="59">
                  <c:v>-0.83314686607960942</c:v>
                </c:pt>
                <c:pt idx="60">
                  <c:v>-0.821143339939025</c:v>
                </c:pt>
                <c:pt idx="61">
                  <c:v>-0.80925697821468545</c:v>
                </c:pt>
                <c:pt idx="62">
                  <c:v>-0.79748386828827711</c:v>
                </c:pt>
                <c:pt idx="63">
                  <c:v>-0.78582027086281148</c:v>
                </c:pt>
                <c:pt idx="64">
                  <c:v>-0.77426260938789526</c:v>
                </c:pt>
                <c:pt idx="65">
                  <c:v>-0.76280746027742541</c:v>
                </c:pt>
                <c:pt idx="66">
                  <c:v>-0.75145154384900514</c:v>
                </c:pt>
                <c:pt idx="67">
                  <c:v>-0.74019171592165089</c:v>
                </c:pt>
                <c:pt idx="68">
                  <c:v>-0.72902496001475425</c:v>
                </c:pt>
                <c:pt idx="69">
                  <c:v>-0.71794838009700379</c:v>
                </c:pt>
                <c:pt idx="70">
                  <c:v>-0.70695919383897698</c:v>
                </c:pt>
                <c:pt idx="71">
                  <c:v>-0.6960547263276291</c:v>
                </c:pt>
                <c:pt idx="72">
                  <c:v>-0.6852324042048813</c:v>
                </c:pt>
                <c:pt idx="73">
                  <c:v>-0.67448975019608193</c:v>
                </c:pt>
                <c:pt idx="74">
                  <c:v>-0.66382437799731575</c:v>
                </c:pt>
                <c:pt idx="75">
                  <c:v>-0.6532339874933456</c:v>
                </c:pt>
                <c:pt idx="76">
                  <c:v>-0.64271636028056345</c:v>
                </c:pt>
                <c:pt idx="77">
                  <c:v>-0.63226935547159802</c:v>
                </c:pt>
                <c:pt idx="78">
                  <c:v>-0.62189090576028605</c:v>
                </c:pt>
                <c:pt idx="79">
                  <c:v>-0.61157901372758072</c:v>
                </c:pt>
                <c:pt idx="80">
                  <c:v>-0.60133174837062486</c:v>
                </c:pt>
                <c:pt idx="81">
                  <c:v>-0.59114724183873979</c:v>
                </c:pt>
                <c:pt idx="82">
                  <c:v>-0.58102368636143009</c:v>
                </c:pt>
                <c:pt idx="83">
                  <c:v>-0.57095933135475552</c:v>
                </c:pt>
                <c:pt idx="84">
                  <c:v>-0.56095248069351522</c:v>
                </c:pt>
                <c:pt idx="85">
                  <c:v>-0.5510014901377287</c:v>
                </c:pt>
                <c:pt idx="86">
                  <c:v>-0.5411047649027958</c:v>
                </c:pt>
                <c:pt idx="87">
                  <c:v>-0.53126075736357459</c:v>
                </c:pt>
                <c:pt idx="88">
                  <c:v>-0.521467964883363</c:v>
                </c:pt>
                <c:pt idx="89">
                  <c:v>-0.51172492775947376</c:v>
                </c:pt>
                <c:pt idx="90">
                  <c:v>-0.50203022727772151</c:v>
                </c:pt>
                <c:pt idx="91">
                  <c:v>-0.49238248386872369</c:v>
                </c:pt>
                <c:pt idx="92">
                  <c:v>-0.48278035535943747</c:v>
                </c:pt>
                <c:pt idx="93">
                  <c:v>-0.47322253531385122</c:v>
                </c:pt>
                <c:pt idx="94">
                  <c:v>-0.46370775145717902</c:v>
                </c:pt>
                <c:pt idx="95">
                  <c:v>-0.4542347641783262</c:v>
                </c:pt>
                <c:pt idx="96">
                  <c:v>-0.44480236510575361</c:v>
                </c:pt>
                <c:pt idx="97">
                  <c:v>-0.43540937575222288</c:v>
                </c:pt>
                <c:pt idx="98">
                  <c:v>-0.42605464622421207</c:v>
                </c:pt>
                <c:pt idx="99">
                  <c:v>-0.41673705399208422</c:v>
                </c:pt>
                <c:pt idx="100">
                  <c:v>-0.40745550271735576</c:v>
                </c:pt>
                <c:pt idx="101">
                  <c:v>-0.39820892113366041</c:v>
                </c:pt>
                <c:pt idx="102">
                  <c:v>-0.38899626197822873</c:v>
                </c:pt>
                <c:pt idx="103">
                  <c:v>-0.37981650097091346</c:v>
                </c:pt>
                <c:pt idx="104">
                  <c:v>-0.37066863583798498</c:v>
                </c:pt>
                <c:pt idx="105">
                  <c:v>-0.36155168537809629</c:v>
                </c:pt>
                <c:pt idx="106">
                  <c:v>-0.35246468856798852</c:v>
                </c:pt>
                <c:pt idx="107">
                  <c:v>-0.34340670370565268</c:v>
                </c:pt>
                <c:pt idx="108">
                  <c:v>-0.33437680758881422</c:v>
                </c:pt>
                <c:pt idx="109">
                  <c:v>-0.32537409472672818</c:v>
                </c:pt>
                <c:pt idx="110">
                  <c:v>-0.31639767658340417</c:v>
                </c:pt>
                <c:pt idx="111">
                  <c:v>-0.30744668085048416</c:v>
                </c:pt>
                <c:pt idx="112">
                  <c:v>-0.29852025074811001</c:v>
                </c:pt>
                <c:pt idx="113">
                  <c:v>-0.28961754435220505</c:v>
                </c:pt>
                <c:pt idx="114">
                  <c:v>-0.28073773394669393</c:v>
                </c:pt>
                <c:pt idx="115">
                  <c:v>-0.27188000539926088</c:v>
                </c:pt>
                <c:pt idx="116">
                  <c:v>-0.26304355755933101</c:v>
                </c:pt>
                <c:pt idx="117">
                  <c:v>-0.25422760167702679</c:v>
                </c:pt>
                <c:pt idx="118">
                  <c:v>-0.24543136084192316</c:v>
                </c:pt>
                <c:pt idx="119">
                  <c:v>-0.23665406944048525</c:v>
                </c:pt>
                <c:pt idx="120">
                  <c:v>-0.22789497263113215</c:v>
                </c:pt>
                <c:pt idx="121">
                  <c:v>-0.21915332583592462</c:v>
                </c:pt>
                <c:pt idx="122">
                  <c:v>-0.21042839424792467</c:v>
                </c:pt>
                <c:pt idx="123">
                  <c:v>-0.20171945235332289</c:v>
                </c:pt>
                <c:pt idx="124">
                  <c:v>-0.19302578346747254</c:v>
                </c:pt>
                <c:pt idx="125">
                  <c:v>-0.18434667928401138</c:v>
                </c:pt>
                <c:pt idx="126">
                  <c:v>-0.17568143943628775</c:v>
                </c:pt>
                <c:pt idx="127">
                  <c:v>-0.16702937107034718</c:v>
                </c:pt>
                <c:pt idx="128">
                  <c:v>-0.15838978842876258</c:v>
                </c:pt>
                <c:pt idx="129">
                  <c:v>-0.14976201244462692</c:v>
                </c:pt>
                <c:pt idx="130">
                  <c:v>-0.14114537034505295</c:v>
                </c:pt>
                <c:pt idx="131">
                  <c:v>-0.13253919526355051</c:v>
                </c:pt>
                <c:pt idx="132">
                  <c:v>-0.12394282586067741</c:v>
                </c:pt>
                <c:pt idx="133">
                  <c:v>-0.11535560595238141</c:v>
                </c:pt>
                <c:pt idx="134">
                  <c:v>-0.10677688414547148</c:v>
                </c:pt>
                <c:pt idx="135">
                  <c:v>-9.8206013479676071E-2</c:v>
                </c:pt>
                <c:pt idx="136">
                  <c:v>-8.9642351075762544E-2</c:v>
                </c:pt>
                <c:pt idx="137">
                  <c:v>-8.1085257789208859E-2</c:v>
                </c:pt>
                <c:pt idx="138">
                  <c:v>-7.2534097868932335E-2</c:v>
                </c:pt>
                <c:pt idx="139">
                  <c:v>-6.3988238620593565E-2</c:v>
                </c:pt>
                <c:pt idx="140">
                  <c:v>-5.5447050074005771E-2</c:v>
                </c:pt>
                <c:pt idx="141">
                  <c:v>-4.6909904654188948E-2</c:v>
                </c:pt>
                <c:pt idx="142">
                  <c:v>-3.8376176855620815E-2</c:v>
                </c:pt>
                <c:pt idx="143">
                  <c:v>-2.984524291923956E-2</c:v>
                </c:pt>
                <c:pt idx="144">
                  <c:v>-2.1316480511765264E-2</c:v>
                </c:pt>
                <c:pt idx="145">
                  <c:v>-1.2789268406909802E-2</c:v>
                </c:pt>
                <c:pt idx="146">
                  <c:v>-4.2629861680508682E-3</c:v>
                </c:pt>
                <c:pt idx="147">
                  <c:v>4.2629861680507294E-3</c:v>
                </c:pt>
                <c:pt idx="148">
                  <c:v>1.2789268406909662E-2</c:v>
                </c:pt>
                <c:pt idx="149">
                  <c:v>2.1316480511765122E-2</c:v>
                </c:pt>
                <c:pt idx="150">
                  <c:v>2.9845242919239425E-2</c:v>
                </c:pt>
                <c:pt idx="151">
                  <c:v>3.8376176855620676E-2</c:v>
                </c:pt>
                <c:pt idx="152">
                  <c:v>4.6909904654188803E-2</c:v>
                </c:pt>
                <c:pt idx="153">
                  <c:v>5.5447050074005633E-2</c:v>
                </c:pt>
                <c:pt idx="154">
                  <c:v>6.3988238620593565E-2</c:v>
                </c:pt>
                <c:pt idx="155">
                  <c:v>7.2534097868932335E-2</c:v>
                </c:pt>
                <c:pt idx="156">
                  <c:v>8.1085257789208859E-2</c:v>
                </c:pt>
                <c:pt idx="157">
                  <c:v>8.9642351075762544E-2</c:v>
                </c:pt>
                <c:pt idx="158">
                  <c:v>9.8206013479676071E-2</c:v>
                </c:pt>
                <c:pt idx="159">
                  <c:v>0.10677688414547148</c:v>
                </c:pt>
                <c:pt idx="160">
                  <c:v>0.11535560595238141</c:v>
                </c:pt>
                <c:pt idx="161">
                  <c:v>0.12394282586067741</c:v>
                </c:pt>
                <c:pt idx="162">
                  <c:v>0.13253919526355051</c:v>
                </c:pt>
                <c:pt idx="163">
                  <c:v>0.14114537034505295</c:v>
                </c:pt>
                <c:pt idx="164">
                  <c:v>0.14976201244462692</c:v>
                </c:pt>
                <c:pt idx="165">
                  <c:v>0.15838978842876258</c:v>
                </c:pt>
                <c:pt idx="166">
                  <c:v>0.16702937107034718</c:v>
                </c:pt>
                <c:pt idx="167">
                  <c:v>0.17568143943628775</c:v>
                </c:pt>
                <c:pt idx="168">
                  <c:v>0.18434667928401138</c:v>
                </c:pt>
                <c:pt idx="169">
                  <c:v>0.19302578346747271</c:v>
                </c:pt>
                <c:pt idx="170">
                  <c:v>0.20171945235332306</c:v>
                </c:pt>
                <c:pt idx="171">
                  <c:v>0.21042839424792484</c:v>
                </c:pt>
                <c:pt idx="172">
                  <c:v>0.21915332583592478</c:v>
                </c:pt>
                <c:pt idx="173">
                  <c:v>0.22789497263113226</c:v>
                </c:pt>
                <c:pt idx="174">
                  <c:v>0.23665406944048531</c:v>
                </c:pt>
                <c:pt idx="175">
                  <c:v>0.24543136084192327</c:v>
                </c:pt>
                <c:pt idx="176">
                  <c:v>0.25422760167702663</c:v>
                </c:pt>
                <c:pt idx="177">
                  <c:v>0.2630435575593309</c:v>
                </c:pt>
                <c:pt idx="178">
                  <c:v>0.27188000539926077</c:v>
                </c:pt>
                <c:pt idx="179">
                  <c:v>0.28073773394669377</c:v>
                </c:pt>
                <c:pt idx="180">
                  <c:v>0.28961754435220494</c:v>
                </c:pt>
                <c:pt idx="181">
                  <c:v>0.29852025074810984</c:v>
                </c:pt>
                <c:pt idx="182">
                  <c:v>0.30744668085048399</c:v>
                </c:pt>
                <c:pt idx="183">
                  <c:v>0.31639767658340401</c:v>
                </c:pt>
                <c:pt idx="184">
                  <c:v>0.32537409472672818</c:v>
                </c:pt>
                <c:pt idx="185">
                  <c:v>0.33437680758881422</c:v>
                </c:pt>
                <c:pt idx="186">
                  <c:v>0.34340670370565268</c:v>
                </c:pt>
                <c:pt idx="187">
                  <c:v>0.35246468856798852</c:v>
                </c:pt>
                <c:pt idx="188">
                  <c:v>0.36155168537809629</c:v>
                </c:pt>
                <c:pt idx="189">
                  <c:v>0.37066863583798498</c:v>
                </c:pt>
                <c:pt idx="190">
                  <c:v>0.37981650097091346</c:v>
                </c:pt>
                <c:pt idx="191">
                  <c:v>0.38899626197822873</c:v>
                </c:pt>
                <c:pt idx="192">
                  <c:v>0.39820892113366041</c:v>
                </c:pt>
                <c:pt idx="193">
                  <c:v>0.40745550271735576</c:v>
                </c:pt>
                <c:pt idx="194">
                  <c:v>0.41673705399208422</c:v>
                </c:pt>
                <c:pt idx="195">
                  <c:v>0.42605464622421207</c:v>
                </c:pt>
                <c:pt idx="196">
                  <c:v>0.43540937575222288</c:v>
                </c:pt>
                <c:pt idx="197">
                  <c:v>0.44480236510575361</c:v>
                </c:pt>
                <c:pt idx="198">
                  <c:v>0.45423476417832631</c:v>
                </c:pt>
                <c:pt idx="199">
                  <c:v>0.46370775145717918</c:v>
                </c:pt>
                <c:pt idx="200">
                  <c:v>0.47322253531385106</c:v>
                </c:pt>
                <c:pt idx="201">
                  <c:v>0.48278035535943759</c:v>
                </c:pt>
                <c:pt idx="202">
                  <c:v>0.49238248386872385</c:v>
                </c:pt>
                <c:pt idx="203">
                  <c:v>0.50203022727772173</c:v>
                </c:pt>
                <c:pt idx="204">
                  <c:v>0.51172492775947376</c:v>
                </c:pt>
                <c:pt idx="205">
                  <c:v>0.52146796488336311</c:v>
                </c:pt>
                <c:pt idx="206">
                  <c:v>0.53126075736357437</c:v>
                </c:pt>
                <c:pt idx="207">
                  <c:v>0.54110476490279569</c:v>
                </c:pt>
                <c:pt idx="208">
                  <c:v>0.55100149013772837</c:v>
                </c:pt>
                <c:pt idx="209">
                  <c:v>0.56095248069351522</c:v>
                </c:pt>
                <c:pt idx="210">
                  <c:v>0.5709593313547553</c:v>
                </c:pt>
                <c:pt idx="211">
                  <c:v>0.58102368636142998</c:v>
                </c:pt>
                <c:pt idx="212">
                  <c:v>0.59114724183873946</c:v>
                </c:pt>
                <c:pt idx="213">
                  <c:v>0.60133174837062486</c:v>
                </c:pt>
                <c:pt idx="214">
                  <c:v>0.61157901372758072</c:v>
                </c:pt>
                <c:pt idx="215">
                  <c:v>0.62189090576028605</c:v>
                </c:pt>
                <c:pt idx="216">
                  <c:v>0.63226935547159802</c:v>
                </c:pt>
                <c:pt idx="217">
                  <c:v>0.64271636028056345</c:v>
                </c:pt>
                <c:pt idx="218">
                  <c:v>0.6532339874933456</c:v>
                </c:pt>
                <c:pt idx="219">
                  <c:v>0.66382437799731575</c:v>
                </c:pt>
                <c:pt idx="220">
                  <c:v>0.67448975019608193</c:v>
                </c:pt>
                <c:pt idx="221">
                  <c:v>0.6852324042048813</c:v>
                </c:pt>
                <c:pt idx="222">
                  <c:v>0.6960547263276291</c:v>
                </c:pt>
                <c:pt idx="223">
                  <c:v>0.70695919383897698</c:v>
                </c:pt>
                <c:pt idx="224">
                  <c:v>0.71794838009700379</c:v>
                </c:pt>
                <c:pt idx="225">
                  <c:v>0.72902496001475425</c:v>
                </c:pt>
                <c:pt idx="226">
                  <c:v>0.74019171592165089</c:v>
                </c:pt>
                <c:pt idx="227">
                  <c:v>0.75145154384900514</c:v>
                </c:pt>
                <c:pt idx="228">
                  <c:v>0.76280746027742541</c:v>
                </c:pt>
                <c:pt idx="229">
                  <c:v>0.77426260938789526</c:v>
                </c:pt>
                <c:pt idx="230">
                  <c:v>0.78582027086281148</c:v>
                </c:pt>
                <c:pt idx="231">
                  <c:v>0.79748386828827711</c:v>
                </c:pt>
                <c:pt idx="232">
                  <c:v>0.80925697821468567</c:v>
                </c:pt>
                <c:pt idx="233">
                  <c:v>0.82114333993902611</c:v>
                </c:pt>
                <c:pt idx="234">
                  <c:v>0.83314686607960964</c:v>
                </c:pt>
                <c:pt idx="235">
                  <c:v>0.84527165402217441</c:v>
                </c:pt>
                <c:pt idx="236">
                  <c:v>0.85752199832566944</c:v>
                </c:pt>
                <c:pt idx="237">
                  <c:v>0.86990240418668086</c:v>
                </c:pt>
                <c:pt idx="238">
                  <c:v>0.88241760207361675</c:v>
                </c:pt>
                <c:pt idx="239">
                  <c:v>0.89507256365565557</c:v>
                </c:pt>
                <c:pt idx="240">
                  <c:v>0.9078725191673902</c:v>
                </c:pt>
                <c:pt idx="241">
                  <c:v>0.9208229763683794</c:v>
                </c:pt>
                <c:pt idx="242">
                  <c:v>0.93392974127789563</c:v>
                </c:pt>
                <c:pt idx="243">
                  <c:v>0.9471989408894691</c:v>
                </c:pt>
                <c:pt idx="244">
                  <c:v>0.96063704809795325</c:v>
                </c:pt>
                <c:pt idx="245">
                  <c:v>0.97425090910455514</c:v>
                </c:pt>
                <c:pt idx="246">
                  <c:v>0.98804777360325979</c:v>
                </c:pt>
                <c:pt idx="247">
                  <c:v>1.0020353280965926</c:v>
                </c:pt>
                <c:pt idx="248">
                  <c:v>1.0162217327405552</c:v>
                </c:pt>
                <c:pt idx="249">
                  <c:v>1.0306156621798812</c:v>
                </c:pt>
                <c:pt idx="250">
                  <c:v>1.0452263509067197</c:v>
                </c:pt>
                <c:pt idx="251">
                  <c:v>1.0600636437612689</c:v>
                </c:pt>
                <c:pt idx="252">
                  <c:v>1.0751380522942102</c:v>
                </c:pt>
                <c:pt idx="253">
                  <c:v>1.0904608178315409</c:v>
                </c:pt>
                <c:pt idx="254">
                  <c:v>1.1060439822271597</c:v>
                </c:pt>
                <c:pt idx="255">
                  <c:v>1.1219004674623532</c:v>
                </c:pt>
                <c:pt idx="256">
                  <c:v>1.1380441654613316</c:v>
                </c:pt>
                <c:pt idx="257">
                  <c:v>1.1544900397466693</c:v>
                </c:pt>
                <c:pt idx="258">
                  <c:v>1.1712542408689914</c:v>
                </c:pt>
                <c:pt idx="259">
                  <c:v>1.1883542379257306</c:v>
                </c:pt>
                <c:pt idx="260">
                  <c:v>1.2058089689524754</c:v>
                </c:pt>
                <c:pt idx="261">
                  <c:v>1.2236390135511732</c:v>
                </c:pt>
                <c:pt idx="262">
                  <c:v>1.2418667918433208</c:v>
                </c:pt>
                <c:pt idx="263">
                  <c:v>1.2605167947443232</c:v>
                </c:pt>
                <c:pt idx="264">
                  <c:v>1.2796158517020173</c:v>
                </c:pt>
                <c:pt idx="265">
                  <c:v>1.2991934435011514</c:v>
                </c:pt>
                <c:pt idx="266">
                  <c:v>1.3192820696053913</c:v>
                </c:pt>
                <c:pt idx="267">
                  <c:v>1.3399176819246268</c:v>
                </c:pt>
                <c:pt idx="268">
                  <c:v>1.3611402000447494</c:v>
                </c:pt>
                <c:pt idx="269">
                  <c:v>1.3829941271006372</c:v>
                </c:pt>
                <c:pt idx="270">
                  <c:v>1.4055292909790282</c:v>
                </c:pt>
                <c:pt idx="271">
                  <c:v>1.4288017429333186</c:v>
                </c:pt>
                <c:pt idx="272">
                  <c:v>1.4528748557410576</c:v>
                </c:pt>
                <c:pt idx="273">
                  <c:v>1.4778206773608715</c:v>
                </c:pt>
                <c:pt idx="274">
                  <c:v>1.5037216153296118</c:v>
                </c:pt>
                <c:pt idx="275">
                  <c:v>1.5306725544386082</c:v>
                </c:pt>
                <c:pt idx="276">
                  <c:v>1.5587835495029949</c:v>
                </c:pt>
                <c:pt idx="277">
                  <c:v>1.5881832925617605</c:v>
                </c:pt>
                <c:pt idx="278">
                  <c:v>1.6190236397738242</c:v>
                </c:pt>
                <c:pt idx="279">
                  <c:v>1.6514856144717756</c:v>
                </c:pt>
                <c:pt idx="280">
                  <c:v>1.68578750810668</c:v>
                </c:pt>
                <c:pt idx="281">
                  <c:v>1.7221960309470172</c:v>
                </c:pt>
                <c:pt idx="282">
                  <c:v>1.7610420121533974</c:v>
                </c:pt>
                <c:pt idx="283">
                  <c:v>1.8027430907391906</c:v>
                </c:pt>
                <c:pt idx="284">
                  <c:v>1.8478375268110057</c:v>
                </c:pt>
                <c:pt idx="285">
                  <c:v>1.897036437066095</c:v>
                </c:pt>
                <c:pt idx="286">
                  <c:v>1.9513080826283618</c:v>
                </c:pt>
                <c:pt idx="287">
                  <c:v>2.012021344139598</c:v>
                </c:pt>
                <c:pt idx="288">
                  <c:v>2.0812069685908141</c:v>
                </c:pt>
                <c:pt idx="289">
                  <c:v>2.1620769563983329</c:v>
                </c:pt>
                <c:pt idx="290">
                  <c:v>2.2601889913293762</c:v>
                </c:pt>
                <c:pt idx="291">
                  <c:v>2.3865606326128823</c:v>
                </c:pt>
                <c:pt idx="292">
                  <c:v>2.5688357277383984</c:v>
                </c:pt>
                <c:pt idx="293">
                  <c:v>2.9289253914701336</c:v>
                </c:pt>
              </c:numCache>
            </c:numRef>
          </c:xVal>
          <c:yVal>
            <c:numRef>
              <c:f>LiveRegression_v1k!$L$43:$L$65000</c:f>
              <c:numCache>
                <c:formatCode>General</c:formatCode>
                <c:ptCount val="64958"/>
                <c:pt idx="0">
                  <c:v>-802.36312503210047</c:v>
                </c:pt>
                <c:pt idx="1">
                  <c:v>-771.47684852364273</c:v>
                </c:pt>
                <c:pt idx="2">
                  <c:v>-749.99816236147763</c:v>
                </c:pt>
                <c:pt idx="3">
                  <c:v>-720.32996953203565</c:v>
                </c:pt>
                <c:pt idx="4">
                  <c:v>-719.96819588020935</c:v>
                </c:pt>
                <c:pt idx="5">
                  <c:v>-719.19085256328344</c:v>
                </c:pt>
                <c:pt idx="6">
                  <c:v>-710.7483306007889</c:v>
                </c:pt>
                <c:pt idx="7">
                  <c:v>-699.69828673777647</c:v>
                </c:pt>
                <c:pt idx="8">
                  <c:v>-698.47359820275688</c:v>
                </c:pt>
                <c:pt idx="9">
                  <c:v>-695.59407413042027</c:v>
                </c:pt>
                <c:pt idx="10">
                  <c:v>-693.04924629451943</c:v>
                </c:pt>
                <c:pt idx="11">
                  <c:v>-683.60894914138498</c:v>
                </c:pt>
                <c:pt idx="12">
                  <c:v>-670.70083603243438</c:v>
                </c:pt>
                <c:pt idx="13">
                  <c:v>-669.65086053710183</c:v>
                </c:pt>
                <c:pt idx="14">
                  <c:v>-665.39333760055888</c:v>
                </c:pt>
                <c:pt idx="15">
                  <c:v>-660.71328938704301</c:v>
                </c:pt>
                <c:pt idx="16">
                  <c:v>-659.12973267361122</c:v>
                </c:pt>
                <c:pt idx="17">
                  <c:v>-658.67517044909528</c:v>
                </c:pt>
                <c:pt idx="18">
                  <c:v>-639.47007906377439</c:v>
                </c:pt>
                <c:pt idx="19">
                  <c:v>-638.37732779605813</c:v>
                </c:pt>
                <c:pt idx="20">
                  <c:v>-621.57080932340796</c:v>
                </c:pt>
                <c:pt idx="21">
                  <c:v>-608.05133814865712</c:v>
                </c:pt>
                <c:pt idx="22">
                  <c:v>-605.71791121907791</c:v>
                </c:pt>
                <c:pt idx="23">
                  <c:v>-604.22939366020364</c:v>
                </c:pt>
                <c:pt idx="24">
                  <c:v>-601.2213843102636</c:v>
                </c:pt>
                <c:pt idx="25">
                  <c:v>-598.92421218316213</c:v>
                </c:pt>
                <c:pt idx="26">
                  <c:v>-585.26603201011403</c:v>
                </c:pt>
                <c:pt idx="27">
                  <c:v>-579.73127947907574</c:v>
                </c:pt>
                <c:pt idx="28">
                  <c:v>-574.01733556700401</c:v>
                </c:pt>
                <c:pt idx="29">
                  <c:v>-568.40554938784862</c:v>
                </c:pt>
                <c:pt idx="30">
                  <c:v>-568.08257161133008</c:v>
                </c:pt>
                <c:pt idx="31">
                  <c:v>-565.31944417716659</c:v>
                </c:pt>
                <c:pt idx="32">
                  <c:v>-558.68101910665973</c:v>
                </c:pt>
                <c:pt idx="33">
                  <c:v>-553.17462268556551</c:v>
                </c:pt>
                <c:pt idx="34">
                  <c:v>-548.87459213000034</c:v>
                </c:pt>
                <c:pt idx="35">
                  <c:v>-545.13719440724151</c:v>
                </c:pt>
                <c:pt idx="36">
                  <c:v>-533.51181640480399</c:v>
                </c:pt>
                <c:pt idx="37">
                  <c:v>-529.80400704343435</c:v>
                </c:pt>
                <c:pt idx="38">
                  <c:v>-525.09479155651297</c:v>
                </c:pt>
                <c:pt idx="39">
                  <c:v>-511.75867269718538</c:v>
                </c:pt>
                <c:pt idx="40">
                  <c:v>-511.72817681809818</c:v>
                </c:pt>
                <c:pt idx="41">
                  <c:v>-508.62973544665601</c:v>
                </c:pt>
                <c:pt idx="42">
                  <c:v>-508.5770231915285</c:v>
                </c:pt>
                <c:pt idx="43">
                  <c:v>-504.15821880009389</c:v>
                </c:pt>
                <c:pt idx="44">
                  <c:v>-504.12474143523991</c:v>
                </c:pt>
                <c:pt idx="45">
                  <c:v>-504.08880685841916</c:v>
                </c:pt>
                <c:pt idx="46">
                  <c:v>-492.81541061581265</c:v>
                </c:pt>
                <c:pt idx="47">
                  <c:v>-488.22407119627326</c:v>
                </c:pt>
                <c:pt idx="48">
                  <c:v>-487.31283162257091</c:v>
                </c:pt>
                <c:pt idx="49">
                  <c:v>-486.80028426305955</c:v>
                </c:pt>
                <c:pt idx="50">
                  <c:v>-482.70758268114537</c:v>
                </c:pt>
                <c:pt idx="51">
                  <c:v>-481.59086107152677</c:v>
                </c:pt>
                <c:pt idx="52">
                  <c:v>-480.90235985381071</c:v>
                </c:pt>
                <c:pt idx="53">
                  <c:v>-480.79659555521812</c:v>
                </c:pt>
                <c:pt idx="54">
                  <c:v>-475.04498011463829</c:v>
                </c:pt>
                <c:pt idx="55">
                  <c:v>-474.53285502727749</c:v>
                </c:pt>
                <c:pt idx="56">
                  <c:v>-471.76460191686817</c:v>
                </c:pt>
                <c:pt idx="57">
                  <c:v>-471.13902504631585</c:v>
                </c:pt>
                <c:pt idx="58">
                  <c:v>-470.97466359346288</c:v>
                </c:pt>
                <c:pt idx="59">
                  <c:v>-470.65253431172209</c:v>
                </c:pt>
                <c:pt idx="60">
                  <c:v>-466.92415800217861</c:v>
                </c:pt>
                <c:pt idx="61">
                  <c:v>-466.82786156836983</c:v>
                </c:pt>
                <c:pt idx="62">
                  <c:v>-465.27143186533704</c:v>
                </c:pt>
                <c:pt idx="63">
                  <c:v>-465.01306215368197</c:v>
                </c:pt>
                <c:pt idx="64">
                  <c:v>-462.35773042512801</c:v>
                </c:pt>
                <c:pt idx="65">
                  <c:v>-462.30237108451297</c:v>
                </c:pt>
                <c:pt idx="66">
                  <c:v>-460.02828282186829</c:v>
                </c:pt>
                <c:pt idx="67">
                  <c:v>-454.92641196575187</c:v>
                </c:pt>
                <c:pt idx="68">
                  <c:v>-453.49096952019579</c:v>
                </c:pt>
                <c:pt idx="69">
                  <c:v>-451.39704466356295</c:v>
                </c:pt>
                <c:pt idx="70">
                  <c:v>-449.24378703046852</c:v>
                </c:pt>
                <c:pt idx="71">
                  <c:v>-448.66400664318428</c:v>
                </c:pt>
                <c:pt idx="72">
                  <c:v>-448.36686593393574</c:v>
                </c:pt>
                <c:pt idx="73">
                  <c:v>-446.43143485778717</c:v>
                </c:pt>
                <c:pt idx="74">
                  <c:v>-445.90457513327692</c:v>
                </c:pt>
                <c:pt idx="75">
                  <c:v>-444.92889226083071</c:v>
                </c:pt>
                <c:pt idx="76">
                  <c:v>-443.14661688375838</c:v>
                </c:pt>
                <c:pt idx="77">
                  <c:v>-442.01223390744394</c:v>
                </c:pt>
                <c:pt idx="78">
                  <c:v>-441.90337670282406</c:v>
                </c:pt>
                <c:pt idx="79">
                  <c:v>-440.01573690105386</c:v>
                </c:pt>
                <c:pt idx="80">
                  <c:v>-435.36183915151378</c:v>
                </c:pt>
                <c:pt idx="81">
                  <c:v>-434.18099321177124</c:v>
                </c:pt>
                <c:pt idx="82">
                  <c:v>-432.95510984344071</c:v>
                </c:pt>
                <c:pt idx="83">
                  <c:v>-432.27193673464183</c:v>
                </c:pt>
                <c:pt idx="84">
                  <c:v>-429.25397886827807</c:v>
                </c:pt>
                <c:pt idx="85">
                  <c:v>-425.65035365945323</c:v>
                </c:pt>
                <c:pt idx="86">
                  <c:v>-407.91064539269041</c:v>
                </c:pt>
                <c:pt idx="87">
                  <c:v>-406.39904949589254</c:v>
                </c:pt>
                <c:pt idx="88">
                  <c:v>-403.20903454572544</c:v>
                </c:pt>
                <c:pt idx="89">
                  <c:v>-403.0384165817959</c:v>
                </c:pt>
                <c:pt idx="90">
                  <c:v>-400.97740676393721</c:v>
                </c:pt>
                <c:pt idx="91">
                  <c:v>-397.15891078286461</c:v>
                </c:pt>
                <c:pt idx="92">
                  <c:v>-392.59506559261717</c:v>
                </c:pt>
                <c:pt idx="93">
                  <c:v>-387.60663581022538</c:v>
                </c:pt>
                <c:pt idx="94">
                  <c:v>-377.71046930427815</c:v>
                </c:pt>
                <c:pt idx="95">
                  <c:v>-373.96363052313336</c:v>
                </c:pt>
                <c:pt idx="96">
                  <c:v>-363.36043354583489</c:v>
                </c:pt>
                <c:pt idx="97">
                  <c:v>-359.22041031727167</c:v>
                </c:pt>
                <c:pt idx="98">
                  <c:v>-348.77946832109387</c:v>
                </c:pt>
                <c:pt idx="99">
                  <c:v>-344.15433788816972</c:v>
                </c:pt>
                <c:pt idx="100">
                  <c:v>-344.09124268659798</c:v>
                </c:pt>
                <c:pt idx="101">
                  <c:v>-338.96390787791461</c:v>
                </c:pt>
                <c:pt idx="102">
                  <c:v>-330.27090885642156</c:v>
                </c:pt>
                <c:pt idx="103">
                  <c:v>-322.01975382185037</c:v>
                </c:pt>
                <c:pt idx="104">
                  <c:v>-319.12869136101608</c:v>
                </c:pt>
                <c:pt idx="105">
                  <c:v>-315.69637727712461</c:v>
                </c:pt>
                <c:pt idx="106">
                  <c:v>-314.15776422716863</c:v>
                </c:pt>
                <c:pt idx="107">
                  <c:v>-312.89276396761738</c:v>
                </c:pt>
                <c:pt idx="108">
                  <c:v>-311.65866607494718</c:v>
                </c:pt>
                <c:pt idx="109">
                  <c:v>-307.03071338707559</c:v>
                </c:pt>
                <c:pt idx="110">
                  <c:v>-305.32729685493132</c:v>
                </c:pt>
                <c:pt idx="111">
                  <c:v>-286.60318385118353</c:v>
                </c:pt>
                <c:pt idx="112">
                  <c:v>-275.30676676933399</c:v>
                </c:pt>
                <c:pt idx="113">
                  <c:v>-272.62498199955189</c:v>
                </c:pt>
                <c:pt idx="114">
                  <c:v>-265.88322235152054</c:v>
                </c:pt>
                <c:pt idx="115">
                  <c:v>-254.22504174055211</c:v>
                </c:pt>
                <c:pt idx="116">
                  <c:v>-247.32525436808373</c:v>
                </c:pt>
                <c:pt idx="117">
                  <c:v>-244.46903336941273</c:v>
                </c:pt>
                <c:pt idx="118">
                  <c:v>-237.12181552260517</c:v>
                </c:pt>
                <c:pt idx="119">
                  <c:v>-226.66316076697876</c:v>
                </c:pt>
                <c:pt idx="120">
                  <c:v>-211.89869042526357</c:v>
                </c:pt>
                <c:pt idx="121">
                  <c:v>-209.0511060162537</c:v>
                </c:pt>
                <c:pt idx="122">
                  <c:v>-199.32733855945412</c:v>
                </c:pt>
                <c:pt idx="123">
                  <c:v>-189.65846673693545</c:v>
                </c:pt>
                <c:pt idx="124">
                  <c:v>-174.90996356637152</c:v>
                </c:pt>
                <c:pt idx="125">
                  <c:v>-171.89302154085817</c:v>
                </c:pt>
                <c:pt idx="126">
                  <c:v>-171.28146071560559</c:v>
                </c:pt>
                <c:pt idx="127">
                  <c:v>-170.25538536536374</c:v>
                </c:pt>
                <c:pt idx="128">
                  <c:v>-168.83694770019247</c:v>
                </c:pt>
                <c:pt idx="129">
                  <c:v>-168.52371400633183</c:v>
                </c:pt>
                <c:pt idx="130">
                  <c:v>-148.261519018135</c:v>
                </c:pt>
                <c:pt idx="131">
                  <c:v>-139.53850099439387</c:v>
                </c:pt>
                <c:pt idx="132">
                  <c:v>-108.23014682233566</c:v>
                </c:pt>
                <c:pt idx="133">
                  <c:v>-88.367775393394368</c:v>
                </c:pt>
                <c:pt idx="134">
                  <c:v>-79.863250390690155</c:v>
                </c:pt>
                <c:pt idx="135">
                  <c:v>-68.861570286801225</c:v>
                </c:pt>
                <c:pt idx="136">
                  <c:v>-64.608688844788048</c:v>
                </c:pt>
                <c:pt idx="137">
                  <c:v>-53.694766104237715</c:v>
                </c:pt>
                <c:pt idx="138">
                  <c:v>-46.622415550599044</c:v>
                </c:pt>
                <c:pt idx="139">
                  <c:v>-46.249879416552176</c:v>
                </c:pt>
                <c:pt idx="140">
                  <c:v>-45.564204874715188</c:v>
                </c:pt>
                <c:pt idx="141">
                  <c:v>-37.626504122201368</c:v>
                </c:pt>
                <c:pt idx="142">
                  <c:v>-35.715123496696833</c:v>
                </c:pt>
                <c:pt idx="143">
                  <c:v>-28.525995163503467</c:v>
                </c:pt>
                <c:pt idx="144">
                  <c:v>-15.588903117740756</c:v>
                </c:pt>
                <c:pt idx="145">
                  <c:v>-3.2598925805050385</c:v>
                </c:pt>
                <c:pt idx="146">
                  <c:v>-2.7233348099280192</c:v>
                </c:pt>
                <c:pt idx="147">
                  <c:v>-0.19227846717149077</c:v>
                </c:pt>
                <c:pt idx="148">
                  <c:v>7.1804991370963762</c:v>
                </c:pt>
                <c:pt idx="149">
                  <c:v>15.269019244296032</c:v>
                </c:pt>
                <c:pt idx="150">
                  <c:v>19.431847573931691</c:v>
                </c:pt>
                <c:pt idx="151">
                  <c:v>26.932276749243101</c:v>
                </c:pt>
                <c:pt idx="152">
                  <c:v>38.16191586333548</c:v>
                </c:pt>
                <c:pt idx="153">
                  <c:v>46.48714193116848</c:v>
                </c:pt>
                <c:pt idx="154">
                  <c:v>46.718709403632602</c:v>
                </c:pt>
                <c:pt idx="155">
                  <c:v>55.625238484258261</c:v>
                </c:pt>
                <c:pt idx="156">
                  <c:v>64.356397236269459</c:v>
                </c:pt>
                <c:pt idx="157">
                  <c:v>69.916834030585051</c:v>
                </c:pt>
                <c:pt idx="158">
                  <c:v>70.769515472252351</c:v>
                </c:pt>
                <c:pt idx="159">
                  <c:v>79.12138357299682</c:v>
                </c:pt>
                <c:pt idx="160">
                  <c:v>80.998818831984863</c:v>
                </c:pt>
                <c:pt idx="161">
                  <c:v>82.449361217149089</c:v>
                </c:pt>
                <c:pt idx="162">
                  <c:v>92.702482401354928</c:v>
                </c:pt>
                <c:pt idx="163">
                  <c:v>96.522352033021889</c:v>
                </c:pt>
                <c:pt idx="164">
                  <c:v>99.101617961975535</c:v>
                </c:pt>
                <c:pt idx="165">
                  <c:v>101.78848307244243</c:v>
                </c:pt>
                <c:pt idx="166">
                  <c:v>112.09898681634604</c:v>
                </c:pt>
                <c:pt idx="167">
                  <c:v>113.36498639688125</c:v>
                </c:pt>
                <c:pt idx="168">
                  <c:v>115.68069789630317</c:v>
                </c:pt>
                <c:pt idx="169">
                  <c:v>120.34199435916253</c:v>
                </c:pt>
                <c:pt idx="170">
                  <c:v>122.44020136197651</c:v>
                </c:pt>
                <c:pt idx="171">
                  <c:v>124.20450592131419</c:v>
                </c:pt>
                <c:pt idx="172">
                  <c:v>126.0687340242871</c:v>
                </c:pt>
                <c:pt idx="173">
                  <c:v>127.362334646813</c:v>
                </c:pt>
                <c:pt idx="174">
                  <c:v>130.04376124851842</c:v>
                </c:pt>
                <c:pt idx="175">
                  <c:v>135.16662130574878</c:v>
                </c:pt>
                <c:pt idx="176">
                  <c:v>141.87608434030699</c:v>
                </c:pt>
                <c:pt idx="177">
                  <c:v>143.22253756318969</c:v>
                </c:pt>
                <c:pt idx="178">
                  <c:v>147.8618424983888</c:v>
                </c:pt>
                <c:pt idx="179">
                  <c:v>150.83163201294929</c:v>
                </c:pt>
                <c:pt idx="180">
                  <c:v>176.3234660262824</c:v>
                </c:pt>
                <c:pt idx="181">
                  <c:v>179.60662431679611</c:v>
                </c:pt>
                <c:pt idx="182">
                  <c:v>186.56959756225933</c:v>
                </c:pt>
                <c:pt idx="183">
                  <c:v>206.19916226884038</c:v>
                </c:pt>
                <c:pt idx="184">
                  <c:v>206.48033872096448</c:v>
                </c:pt>
                <c:pt idx="185">
                  <c:v>214.74759494629848</c:v>
                </c:pt>
                <c:pt idx="186">
                  <c:v>230.67461983143039</c:v>
                </c:pt>
                <c:pt idx="187">
                  <c:v>241.4293290127805</c:v>
                </c:pt>
                <c:pt idx="188">
                  <c:v>241.95677775759486</c:v>
                </c:pt>
                <c:pt idx="189">
                  <c:v>250.8080881812507</c:v>
                </c:pt>
                <c:pt idx="190">
                  <c:v>263.21127192507856</c:v>
                </c:pt>
                <c:pt idx="191">
                  <c:v>266.69608376918268</c:v>
                </c:pt>
                <c:pt idx="192">
                  <c:v>274.7650466983996</c:v>
                </c:pt>
                <c:pt idx="193">
                  <c:v>281.87924051197569</c:v>
                </c:pt>
                <c:pt idx="194">
                  <c:v>283.70409251432147</c:v>
                </c:pt>
                <c:pt idx="195">
                  <c:v>299.50789007264757</c:v>
                </c:pt>
                <c:pt idx="196">
                  <c:v>302.34402788164289</c:v>
                </c:pt>
                <c:pt idx="197">
                  <c:v>302.51403412379159</c:v>
                </c:pt>
                <c:pt idx="198">
                  <c:v>313.00211684071928</c:v>
                </c:pt>
                <c:pt idx="199">
                  <c:v>314.46370928232591</c:v>
                </c:pt>
                <c:pt idx="200">
                  <c:v>314.72787307875342</c:v>
                </c:pt>
                <c:pt idx="201">
                  <c:v>317.15293669763878</c:v>
                </c:pt>
                <c:pt idx="202">
                  <c:v>324.64778596274618</c:v>
                </c:pt>
                <c:pt idx="203">
                  <c:v>327.12555448091734</c:v>
                </c:pt>
                <c:pt idx="204">
                  <c:v>330.79634541775113</c:v>
                </c:pt>
                <c:pt idx="205">
                  <c:v>332.89292239399401</c:v>
                </c:pt>
                <c:pt idx="206">
                  <c:v>335.88684599606859</c:v>
                </c:pt>
                <c:pt idx="207">
                  <c:v>337.82151555658902</c:v>
                </c:pt>
                <c:pt idx="208">
                  <c:v>343.381791642812</c:v>
                </c:pt>
                <c:pt idx="209">
                  <c:v>344.49643611865895</c:v>
                </c:pt>
                <c:pt idx="210">
                  <c:v>344.72190152684061</c:v>
                </c:pt>
                <c:pt idx="211">
                  <c:v>348.19231873356193</c:v>
                </c:pt>
                <c:pt idx="212">
                  <c:v>351.01448485560422</c:v>
                </c:pt>
                <c:pt idx="213">
                  <c:v>351.63935504230312</c:v>
                </c:pt>
                <c:pt idx="214">
                  <c:v>357.75556466068747</c:v>
                </c:pt>
                <c:pt idx="215">
                  <c:v>360.05107446651755</c:v>
                </c:pt>
                <c:pt idx="216">
                  <c:v>361.34433048147957</c:v>
                </c:pt>
                <c:pt idx="217">
                  <c:v>365.1365627928817</c:v>
                </c:pt>
                <c:pt idx="218">
                  <c:v>365.78461467567513</c:v>
                </c:pt>
                <c:pt idx="219">
                  <c:v>370.53176730176256</c:v>
                </c:pt>
                <c:pt idx="220">
                  <c:v>371.9087227415821</c:v>
                </c:pt>
                <c:pt idx="221">
                  <c:v>376.0092153164187</c:v>
                </c:pt>
                <c:pt idx="222">
                  <c:v>378.17262156374591</c:v>
                </c:pt>
                <c:pt idx="223">
                  <c:v>387.68421171921227</c:v>
                </c:pt>
                <c:pt idx="224">
                  <c:v>389.264813020784</c:v>
                </c:pt>
                <c:pt idx="225">
                  <c:v>390.12380312101186</c:v>
                </c:pt>
                <c:pt idx="226">
                  <c:v>390.6608898391969</c:v>
                </c:pt>
                <c:pt idx="227">
                  <c:v>393.8948335624973</c:v>
                </c:pt>
                <c:pt idx="228">
                  <c:v>395.05131972209847</c:v>
                </c:pt>
                <c:pt idx="229">
                  <c:v>398.18522859940686</c:v>
                </c:pt>
                <c:pt idx="230">
                  <c:v>402.12495512062651</c:v>
                </c:pt>
                <c:pt idx="231">
                  <c:v>409.86790146728981</c:v>
                </c:pt>
                <c:pt idx="232">
                  <c:v>409.97703481241115</c:v>
                </c:pt>
                <c:pt idx="233">
                  <c:v>416.88392266866231</c:v>
                </c:pt>
                <c:pt idx="234">
                  <c:v>420.21415989019806</c:v>
                </c:pt>
                <c:pt idx="235">
                  <c:v>420.42950194716286</c:v>
                </c:pt>
                <c:pt idx="236">
                  <c:v>428.80979652411997</c:v>
                </c:pt>
                <c:pt idx="237">
                  <c:v>445.50353922760542</c:v>
                </c:pt>
                <c:pt idx="238">
                  <c:v>455.70012225269784</c:v>
                </c:pt>
                <c:pt idx="239">
                  <c:v>463.67777453859253</c:v>
                </c:pt>
                <c:pt idx="240">
                  <c:v>468.82499921423914</c:v>
                </c:pt>
                <c:pt idx="241">
                  <c:v>470.11625214528067</c:v>
                </c:pt>
                <c:pt idx="242">
                  <c:v>480.8753993466953</c:v>
                </c:pt>
                <c:pt idx="243">
                  <c:v>481.44622471126468</c:v>
                </c:pt>
                <c:pt idx="244">
                  <c:v>484.40606080537327</c:v>
                </c:pt>
                <c:pt idx="245">
                  <c:v>491.77949323126541</c:v>
                </c:pt>
                <c:pt idx="246">
                  <c:v>493.80841275320699</c:v>
                </c:pt>
                <c:pt idx="247">
                  <c:v>500.99887002132709</c:v>
                </c:pt>
                <c:pt idx="248">
                  <c:v>508.34291597928041</c:v>
                </c:pt>
                <c:pt idx="249">
                  <c:v>510.22797590474738</c:v>
                </c:pt>
                <c:pt idx="250">
                  <c:v>516.09287283265212</c:v>
                </c:pt>
                <c:pt idx="251">
                  <c:v>516.98957038960361</c:v>
                </c:pt>
                <c:pt idx="252">
                  <c:v>518.31657662563612</c:v>
                </c:pt>
                <c:pt idx="253">
                  <c:v>530.60941155693945</c:v>
                </c:pt>
                <c:pt idx="254">
                  <c:v>553.5233084272927</c:v>
                </c:pt>
                <c:pt idx="255">
                  <c:v>555.41789064581917</c:v>
                </c:pt>
                <c:pt idx="256">
                  <c:v>568.99394554727223</c:v>
                </c:pt>
                <c:pt idx="257">
                  <c:v>587.48941095641248</c:v>
                </c:pt>
                <c:pt idx="258">
                  <c:v>608.19234882162755</c:v>
                </c:pt>
                <c:pt idx="259">
                  <c:v>644.65959510951006</c:v>
                </c:pt>
                <c:pt idx="260">
                  <c:v>668.55297151262721</c:v>
                </c:pt>
                <c:pt idx="261">
                  <c:v>668.57597699398411</c:v>
                </c:pt>
                <c:pt idx="262">
                  <c:v>702.36449693908799</c:v>
                </c:pt>
                <c:pt idx="263">
                  <c:v>703.76943793239843</c:v>
                </c:pt>
                <c:pt idx="264">
                  <c:v>733.51482180336279</c:v>
                </c:pt>
                <c:pt idx="265">
                  <c:v>733.93324318644363</c:v>
                </c:pt>
                <c:pt idx="266">
                  <c:v>734.62311448803302</c:v>
                </c:pt>
                <c:pt idx="267">
                  <c:v>748.00639601271178</c:v>
                </c:pt>
                <c:pt idx="268">
                  <c:v>763.55817334109179</c:v>
                </c:pt>
                <c:pt idx="269">
                  <c:v>775.00994991888956</c:v>
                </c:pt>
                <c:pt idx="270">
                  <c:v>796.04933430913479</c:v>
                </c:pt>
                <c:pt idx="271">
                  <c:v>796.23556685622088</c:v>
                </c:pt>
                <c:pt idx="272">
                  <c:v>800.31652009937579</c:v>
                </c:pt>
                <c:pt idx="273">
                  <c:v>801.0501551086918</c:v>
                </c:pt>
                <c:pt idx="274">
                  <c:v>802.6700231464747</c:v>
                </c:pt>
                <c:pt idx="275">
                  <c:v>806.07416071313946</c:v>
                </c:pt>
                <c:pt idx="276">
                  <c:v>806.07674552279423</c:v>
                </c:pt>
                <c:pt idx="277">
                  <c:v>807.49515195212871</c:v>
                </c:pt>
                <c:pt idx="278">
                  <c:v>807.6511643240724</c:v>
                </c:pt>
                <c:pt idx="279">
                  <c:v>810.87728512223566</c:v>
                </c:pt>
                <c:pt idx="280">
                  <c:v>818.44855881759804</c:v>
                </c:pt>
                <c:pt idx="281">
                  <c:v>824.07850210316701</c:v>
                </c:pt>
                <c:pt idx="282">
                  <c:v>826.33336488512123</c:v>
                </c:pt>
                <c:pt idx="283">
                  <c:v>830.54407858090781</c:v>
                </c:pt>
                <c:pt idx="284">
                  <c:v>832.15925947316646</c:v>
                </c:pt>
                <c:pt idx="285">
                  <c:v>832.69737347132104</c:v>
                </c:pt>
                <c:pt idx="286">
                  <c:v>853.38578763372925</c:v>
                </c:pt>
                <c:pt idx="287">
                  <c:v>862.3275875117879</c:v>
                </c:pt>
                <c:pt idx="288">
                  <c:v>874.9213059401618</c:v>
                </c:pt>
                <c:pt idx="289">
                  <c:v>880.39501462419776</c:v>
                </c:pt>
                <c:pt idx="290">
                  <c:v>891.92458177610479</c:v>
                </c:pt>
                <c:pt idx="291">
                  <c:v>900.64121484389852</c:v>
                </c:pt>
                <c:pt idx="292">
                  <c:v>901.67949899266023</c:v>
                </c:pt>
                <c:pt idx="293">
                  <c:v>907.9753475921234</c:v>
                </c:pt>
              </c:numCache>
            </c:numRef>
          </c:yVal>
          <c:smooth val="0"/>
          <c:extLst xmlns:c16r2="http://schemas.microsoft.com/office/drawing/2015/06/chart">
            <c:ext xmlns:c16="http://schemas.microsoft.com/office/drawing/2014/chart" uri="{C3380CC4-5D6E-409C-BE32-E72D297353CC}">
              <c16:uniqueId val="{00000001-AD6B-46B0-B734-37A6921F8F3C}"/>
            </c:ext>
          </c:extLst>
        </c:ser>
        <c:dLbls>
          <c:showLegendKey val="0"/>
          <c:showVal val="0"/>
          <c:showCatName val="0"/>
          <c:showSerName val="0"/>
          <c:showPercent val="0"/>
          <c:showBubbleSize val="0"/>
        </c:dLbls>
        <c:axId val="456839808"/>
        <c:axId val="456840200"/>
      </c:scatterChart>
      <c:valAx>
        <c:axId val="4568398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Normal score</a:t>
                </a:r>
              </a:p>
            </c:rich>
          </c:tx>
          <c:layout>
            <c:manualLayout>
              <c:xMode val="edge"/>
              <c:yMode val="edge"/>
              <c:x val="0.23614483129367864"/>
              <c:y val="0.9062529163021289"/>
            </c:manualLayout>
          </c:layout>
          <c:overlay val="0"/>
          <c:spPr>
            <a:noFill/>
            <a:ln w="25400">
              <a:noFill/>
            </a:ln>
          </c:spPr>
        </c:title>
        <c:numFmt formatCode="0.000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40200"/>
        <c:crossesAt val="0"/>
        <c:crossBetween val="midCat"/>
      </c:valAx>
      <c:valAx>
        <c:axId val="456840200"/>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1.2048192771084338E-2"/>
              <c:y val="0.552085156022163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39808"/>
        <c:crossesAt val="0"/>
        <c:crossBetween val="midCat"/>
      </c:valAx>
      <c:spPr>
        <a:solidFill>
          <a:srgbClr val="FFFFFF"/>
        </a:solidFill>
        <a:ln w="25400">
          <a:noFill/>
        </a:ln>
      </c:spPr>
    </c:plotArea>
    <c:legend>
      <c:legendPos val="r"/>
      <c:layout>
        <c:manualLayout>
          <c:xMode val="edge"/>
          <c:yMode val="edge"/>
          <c:x val="0.59036220472440937"/>
          <c:y val="0.56597404491105274"/>
          <c:w val="0.33494026499699581"/>
          <c:h val="0.2777788713910761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Empirical CDF of Residuals</a:t>
            </a:r>
          </a:p>
        </c:rich>
      </c:tx>
      <c:layout>
        <c:manualLayout>
          <c:xMode val="edge"/>
          <c:yMode val="edge"/>
          <c:x val="0.16867495177560635"/>
          <c:y val="2.7777777777777776E-2"/>
        </c:manualLayout>
      </c:layout>
      <c:overlay val="0"/>
      <c:spPr>
        <a:noFill/>
        <a:ln w="25400">
          <a:noFill/>
        </a:ln>
      </c:spPr>
    </c:title>
    <c:autoTitleDeleted val="0"/>
    <c:plotArea>
      <c:layout>
        <c:manualLayout>
          <c:layoutTarget val="inner"/>
          <c:xMode val="edge"/>
          <c:yMode val="edge"/>
          <c:x val="9.6385655574237075E-2"/>
          <c:y val="0.3298622296218181"/>
          <c:w val="0.50602469176474463"/>
          <c:h val="0.45486265347850707"/>
        </c:manualLayout>
      </c:layout>
      <c:scatterChart>
        <c:scatterStyle val="lineMarker"/>
        <c:varyColors val="0"/>
        <c:ser>
          <c:idx val="0"/>
          <c:order val="0"/>
          <c:tx>
            <c:strRef>
              <c:f>LiveRegression_v1k!$L$42</c:f>
              <c:strCache>
                <c:ptCount val="1"/>
                <c:pt idx="0">
                  <c:v>Ordered Residuals of #planes_IFR</c:v>
                </c:pt>
              </c:strCache>
            </c:strRef>
          </c:tx>
          <c:spPr>
            <a:ln w="28575">
              <a:noFill/>
            </a:ln>
          </c:spPr>
          <c:marker>
            <c:symbol val="diamond"/>
            <c:size val="6"/>
            <c:spPr>
              <a:solidFill>
                <a:srgbClr val="666699"/>
              </a:solidFill>
              <a:ln>
                <a:solidFill>
                  <a:srgbClr val="666699"/>
                </a:solidFill>
                <a:prstDash val="solid"/>
              </a:ln>
            </c:spPr>
          </c:marker>
          <c:xVal>
            <c:numRef>
              <c:f>LiveRegression_v1k!$L$43:$L$65000</c:f>
              <c:numCache>
                <c:formatCode>General</c:formatCode>
                <c:ptCount val="64958"/>
                <c:pt idx="0">
                  <c:v>-802.36312503210047</c:v>
                </c:pt>
                <c:pt idx="1">
                  <c:v>-771.47684852364273</c:v>
                </c:pt>
                <c:pt idx="2">
                  <c:v>-749.99816236147763</c:v>
                </c:pt>
                <c:pt idx="3">
                  <c:v>-720.32996953203565</c:v>
                </c:pt>
                <c:pt idx="4">
                  <c:v>-719.96819588020935</c:v>
                </c:pt>
                <c:pt idx="5">
                  <c:v>-719.19085256328344</c:v>
                </c:pt>
                <c:pt idx="6">
                  <c:v>-710.7483306007889</c:v>
                </c:pt>
                <c:pt idx="7">
                  <c:v>-699.69828673777647</c:v>
                </c:pt>
                <c:pt idx="8">
                  <c:v>-698.47359820275688</c:v>
                </c:pt>
                <c:pt idx="9">
                  <c:v>-695.59407413042027</c:v>
                </c:pt>
                <c:pt idx="10">
                  <c:v>-693.04924629451943</c:v>
                </c:pt>
                <c:pt idx="11">
                  <c:v>-683.60894914138498</c:v>
                </c:pt>
                <c:pt idx="12">
                  <c:v>-670.70083603243438</c:v>
                </c:pt>
                <c:pt idx="13">
                  <c:v>-669.65086053710183</c:v>
                </c:pt>
                <c:pt idx="14">
                  <c:v>-665.39333760055888</c:v>
                </c:pt>
                <c:pt idx="15">
                  <c:v>-660.71328938704301</c:v>
                </c:pt>
                <c:pt idx="16">
                  <c:v>-659.12973267361122</c:v>
                </c:pt>
                <c:pt idx="17">
                  <c:v>-658.67517044909528</c:v>
                </c:pt>
                <c:pt idx="18">
                  <c:v>-639.47007906377439</c:v>
                </c:pt>
                <c:pt idx="19">
                  <c:v>-638.37732779605813</c:v>
                </c:pt>
                <c:pt idx="20">
                  <c:v>-621.57080932340796</c:v>
                </c:pt>
                <c:pt idx="21">
                  <c:v>-608.05133814865712</c:v>
                </c:pt>
                <c:pt idx="22">
                  <c:v>-605.71791121907791</c:v>
                </c:pt>
                <c:pt idx="23">
                  <c:v>-604.22939366020364</c:v>
                </c:pt>
                <c:pt idx="24">
                  <c:v>-601.2213843102636</c:v>
                </c:pt>
                <c:pt idx="25">
                  <c:v>-598.92421218316213</c:v>
                </c:pt>
                <c:pt idx="26">
                  <c:v>-585.26603201011403</c:v>
                </c:pt>
                <c:pt idx="27">
                  <c:v>-579.73127947907574</c:v>
                </c:pt>
                <c:pt idx="28">
                  <c:v>-574.01733556700401</c:v>
                </c:pt>
                <c:pt idx="29">
                  <c:v>-568.40554938784862</c:v>
                </c:pt>
                <c:pt idx="30">
                  <c:v>-568.08257161133008</c:v>
                </c:pt>
                <c:pt idx="31">
                  <c:v>-565.31944417716659</c:v>
                </c:pt>
                <c:pt idx="32">
                  <c:v>-558.68101910665973</c:v>
                </c:pt>
                <c:pt idx="33">
                  <c:v>-553.17462268556551</c:v>
                </c:pt>
                <c:pt idx="34">
                  <c:v>-548.87459213000034</c:v>
                </c:pt>
                <c:pt idx="35">
                  <c:v>-545.13719440724151</c:v>
                </c:pt>
                <c:pt idx="36">
                  <c:v>-533.51181640480399</c:v>
                </c:pt>
                <c:pt idx="37">
                  <c:v>-529.80400704343435</c:v>
                </c:pt>
                <c:pt idx="38">
                  <c:v>-525.09479155651297</c:v>
                </c:pt>
                <c:pt idx="39">
                  <c:v>-511.75867269718538</c:v>
                </c:pt>
                <c:pt idx="40">
                  <c:v>-511.72817681809818</c:v>
                </c:pt>
                <c:pt idx="41">
                  <c:v>-508.62973544665601</c:v>
                </c:pt>
                <c:pt idx="42">
                  <c:v>-508.5770231915285</c:v>
                </c:pt>
                <c:pt idx="43">
                  <c:v>-504.15821880009389</c:v>
                </c:pt>
                <c:pt idx="44">
                  <c:v>-504.12474143523991</c:v>
                </c:pt>
                <c:pt idx="45">
                  <c:v>-504.08880685841916</c:v>
                </c:pt>
                <c:pt idx="46">
                  <c:v>-492.81541061581265</c:v>
                </c:pt>
                <c:pt idx="47">
                  <c:v>-488.22407119627326</c:v>
                </c:pt>
                <c:pt idx="48">
                  <c:v>-487.31283162257091</c:v>
                </c:pt>
                <c:pt idx="49">
                  <c:v>-486.80028426305955</c:v>
                </c:pt>
                <c:pt idx="50">
                  <c:v>-482.70758268114537</c:v>
                </c:pt>
                <c:pt idx="51">
                  <c:v>-481.59086107152677</c:v>
                </c:pt>
                <c:pt idx="52">
                  <c:v>-480.90235985381071</c:v>
                </c:pt>
                <c:pt idx="53">
                  <c:v>-480.79659555521812</c:v>
                </c:pt>
                <c:pt idx="54">
                  <c:v>-475.04498011463829</c:v>
                </c:pt>
                <c:pt idx="55">
                  <c:v>-474.53285502727749</c:v>
                </c:pt>
                <c:pt idx="56">
                  <c:v>-471.76460191686817</c:v>
                </c:pt>
                <c:pt idx="57">
                  <c:v>-471.13902504631585</c:v>
                </c:pt>
                <c:pt idx="58">
                  <c:v>-470.97466359346288</c:v>
                </c:pt>
                <c:pt idx="59">
                  <c:v>-470.65253431172209</c:v>
                </c:pt>
                <c:pt idx="60">
                  <c:v>-466.92415800217861</c:v>
                </c:pt>
                <c:pt idx="61">
                  <c:v>-466.82786156836983</c:v>
                </c:pt>
                <c:pt idx="62">
                  <c:v>-465.27143186533704</c:v>
                </c:pt>
                <c:pt idx="63">
                  <c:v>-465.01306215368197</c:v>
                </c:pt>
                <c:pt idx="64">
                  <c:v>-462.35773042512801</c:v>
                </c:pt>
                <c:pt idx="65">
                  <c:v>-462.30237108451297</c:v>
                </c:pt>
                <c:pt idx="66">
                  <c:v>-460.02828282186829</c:v>
                </c:pt>
                <c:pt idx="67">
                  <c:v>-454.92641196575187</c:v>
                </c:pt>
                <c:pt idx="68">
                  <c:v>-453.49096952019579</c:v>
                </c:pt>
                <c:pt idx="69">
                  <c:v>-451.39704466356295</c:v>
                </c:pt>
                <c:pt idx="70">
                  <c:v>-449.24378703046852</c:v>
                </c:pt>
                <c:pt idx="71">
                  <c:v>-448.66400664318428</c:v>
                </c:pt>
                <c:pt idx="72">
                  <c:v>-448.36686593393574</c:v>
                </c:pt>
                <c:pt idx="73">
                  <c:v>-446.43143485778717</c:v>
                </c:pt>
                <c:pt idx="74">
                  <c:v>-445.90457513327692</c:v>
                </c:pt>
                <c:pt idx="75">
                  <c:v>-444.92889226083071</c:v>
                </c:pt>
                <c:pt idx="76">
                  <c:v>-443.14661688375838</c:v>
                </c:pt>
                <c:pt idx="77">
                  <c:v>-442.01223390744394</c:v>
                </c:pt>
                <c:pt idx="78">
                  <c:v>-441.90337670282406</c:v>
                </c:pt>
                <c:pt idx="79">
                  <c:v>-440.01573690105386</c:v>
                </c:pt>
                <c:pt idx="80">
                  <c:v>-435.36183915151378</c:v>
                </c:pt>
                <c:pt idx="81">
                  <c:v>-434.18099321177124</c:v>
                </c:pt>
                <c:pt idx="82">
                  <c:v>-432.95510984344071</c:v>
                </c:pt>
                <c:pt idx="83">
                  <c:v>-432.27193673464183</c:v>
                </c:pt>
                <c:pt idx="84">
                  <c:v>-429.25397886827807</c:v>
                </c:pt>
                <c:pt idx="85">
                  <c:v>-425.65035365945323</c:v>
                </c:pt>
                <c:pt idx="86">
                  <c:v>-407.91064539269041</c:v>
                </c:pt>
                <c:pt idx="87">
                  <c:v>-406.39904949589254</c:v>
                </c:pt>
                <c:pt idx="88">
                  <c:v>-403.20903454572544</c:v>
                </c:pt>
                <c:pt idx="89">
                  <c:v>-403.0384165817959</c:v>
                </c:pt>
                <c:pt idx="90">
                  <c:v>-400.97740676393721</c:v>
                </c:pt>
                <c:pt idx="91">
                  <c:v>-397.15891078286461</c:v>
                </c:pt>
                <c:pt idx="92">
                  <c:v>-392.59506559261717</c:v>
                </c:pt>
                <c:pt idx="93">
                  <c:v>-387.60663581022538</c:v>
                </c:pt>
                <c:pt idx="94">
                  <c:v>-377.71046930427815</c:v>
                </c:pt>
                <c:pt idx="95">
                  <c:v>-373.96363052313336</c:v>
                </c:pt>
                <c:pt idx="96">
                  <c:v>-363.36043354583489</c:v>
                </c:pt>
                <c:pt idx="97">
                  <c:v>-359.22041031727167</c:v>
                </c:pt>
                <c:pt idx="98">
                  <c:v>-348.77946832109387</c:v>
                </c:pt>
                <c:pt idx="99">
                  <c:v>-344.15433788816972</c:v>
                </c:pt>
                <c:pt idx="100">
                  <c:v>-344.09124268659798</c:v>
                </c:pt>
                <c:pt idx="101">
                  <c:v>-338.96390787791461</c:v>
                </c:pt>
                <c:pt idx="102">
                  <c:v>-330.27090885642156</c:v>
                </c:pt>
                <c:pt idx="103">
                  <c:v>-322.01975382185037</c:v>
                </c:pt>
                <c:pt idx="104">
                  <c:v>-319.12869136101608</c:v>
                </c:pt>
                <c:pt idx="105">
                  <c:v>-315.69637727712461</c:v>
                </c:pt>
                <c:pt idx="106">
                  <c:v>-314.15776422716863</c:v>
                </c:pt>
                <c:pt idx="107">
                  <c:v>-312.89276396761738</c:v>
                </c:pt>
                <c:pt idx="108">
                  <c:v>-311.65866607494718</c:v>
                </c:pt>
                <c:pt idx="109">
                  <c:v>-307.03071338707559</c:v>
                </c:pt>
                <c:pt idx="110">
                  <c:v>-305.32729685493132</c:v>
                </c:pt>
                <c:pt idx="111">
                  <c:v>-286.60318385118353</c:v>
                </c:pt>
                <c:pt idx="112">
                  <c:v>-275.30676676933399</c:v>
                </c:pt>
                <c:pt idx="113">
                  <c:v>-272.62498199955189</c:v>
                </c:pt>
                <c:pt idx="114">
                  <c:v>-265.88322235152054</c:v>
                </c:pt>
                <c:pt idx="115">
                  <c:v>-254.22504174055211</c:v>
                </c:pt>
                <c:pt idx="116">
                  <c:v>-247.32525436808373</c:v>
                </c:pt>
                <c:pt idx="117">
                  <c:v>-244.46903336941273</c:v>
                </c:pt>
                <c:pt idx="118">
                  <c:v>-237.12181552260517</c:v>
                </c:pt>
                <c:pt idx="119">
                  <c:v>-226.66316076697876</c:v>
                </c:pt>
                <c:pt idx="120">
                  <c:v>-211.89869042526357</c:v>
                </c:pt>
                <c:pt idx="121">
                  <c:v>-209.0511060162537</c:v>
                </c:pt>
                <c:pt idx="122">
                  <c:v>-199.32733855945412</c:v>
                </c:pt>
                <c:pt idx="123">
                  <c:v>-189.65846673693545</c:v>
                </c:pt>
                <c:pt idx="124">
                  <c:v>-174.90996356637152</c:v>
                </c:pt>
                <c:pt idx="125">
                  <c:v>-171.89302154085817</c:v>
                </c:pt>
                <c:pt idx="126">
                  <c:v>-171.28146071560559</c:v>
                </c:pt>
                <c:pt idx="127">
                  <c:v>-170.25538536536374</c:v>
                </c:pt>
                <c:pt idx="128">
                  <c:v>-168.83694770019247</c:v>
                </c:pt>
                <c:pt idx="129">
                  <c:v>-168.52371400633183</c:v>
                </c:pt>
                <c:pt idx="130">
                  <c:v>-148.261519018135</c:v>
                </c:pt>
                <c:pt idx="131">
                  <c:v>-139.53850099439387</c:v>
                </c:pt>
                <c:pt idx="132">
                  <c:v>-108.23014682233566</c:v>
                </c:pt>
                <c:pt idx="133">
                  <c:v>-88.367775393394368</c:v>
                </c:pt>
                <c:pt idx="134">
                  <c:v>-79.863250390690155</c:v>
                </c:pt>
                <c:pt idx="135">
                  <c:v>-68.861570286801225</c:v>
                </c:pt>
                <c:pt idx="136">
                  <c:v>-64.608688844788048</c:v>
                </c:pt>
                <c:pt idx="137">
                  <c:v>-53.694766104237715</c:v>
                </c:pt>
                <c:pt idx="138">
                  <c:v>-46.622415550599044</c:v>
                </c:pt>
                <c:pt idx="139">
                  <c:v>-46.249879416552176</c:v>
                </c:pt>
                <c:pt idx="140">
                  <c:v>-45.564204874715188</c:v>
                </c:pt>
                <c:pt idx="141">
                  <c:v>-37.626504122201368</c:v>
                </c:pt>
                <c:pt idx="142">
                  <c:v>-35.715123496696833</c:v>
                </c:pt>
                <c:pt idx="143">
                  <c:v>-28.525995163503467</c:v>
                </c:pt>
                <c:pt idx="144">
                  <c:v>-15.588903117740756</c:v>
                </c:pt>
                <c:pt idx="145">
                  <c:v>-3.2598925805050385</c:v>
                </c:pt>
                <c:pt idx="146">
                  <c:v>-2.7233348099280192</c:v>
                </c:pt>
                <c:pt idx="147">
                  <c:v>-0.19227846717149077</c:v>
                </c:pt>
                <c:pt idx="148">
                  <c:v>7.1804991370963762</c:v>
                </c:pt>
                <c:pt idx="149">
                  <c:v>15.269019244296032</c:v>
                </c:pt>
                <c:pt idx="150">
                  <c:v>19.431847573931691</c:v>
                </c:pt>
                <c:pt idx="151">
                  <c:v>26.932276749243101</c:v>
                </c:pt>
                <c:pt idx="152">
                  <c:v>38.16191586333548</c:v>
                </c:pt>
                <c:pt idx="153">
                  <c:v>46.48714193116848</c:v>
                </c:pt>
                <c:pt idx="154">
                  <c:v>46.718709403632602</c:v>
                </c:pt>
                <c:pt idx="155">
                  <c:v>55.625238484258261</c:v>
                </c:pt>
                <c:pt idx="156">
                  <c:v>64.356397236269459</c:v>
                </c:pt>
                <c:pt idx="157">
                  <c:v>69.916834030585051</c:v>
                </c:pt>
                <c:pt idx="158">
                  <c:v>70.769515472252351</c:v>
                </c:pt>
                <c:pt idx="159">
                  <c:v>79.12138357299682</c:v>
                </c:pt>
                <c:pt idx="160">
                  <c:v>80.998818831984863</c:v>
                </c:pt>
                <c:pt idx="161">
                  <c:v>82.449361217149089</c:v>
                </c:pt>
                <c:pt idx="162">
                  <c:v>92.702482401354928</c:v>
                </c:pt>
                <c:pt idx="163">
                  <c:v>96.522352033021889</c:v>
                </c:pt>
                <c:pt idx="164">
                  <c:v>99.101617961975535</c:v>
                </c:pt>
                <c:pt idx="165">
                  <c:v>101.78848307244243</c:v>
                </c:pt>
                <c:pt idx="166">
                  <c:v>112.09898681634604</c:v>
                </c:pt>
                <c:pt idx="167">
                  <c:v>113.36498639688125</c:v>
                </c:pt>
                <c:pt idx="168">
                  <c:v>115.68069789630317</c:v>
                </c:pt>
                <c:pt idx="169">
                  <c:v>120.34199435916253</c:v>
                </c:pt>
                <c:pt idx="170">
                  <c:v>122.44020136197651</c:v>
                </c:pt>
                <c:pt idx="171">
                  <c:v>124.20450592131419</c:v>
                </c:pt>
                <c:pt idx="172">
                  <c:v>126.0687340242871</c:v>
                </c:pt>
                <c:pt idx="173">
                  <c:v>127.362334646813</c:v>
                </c:pt>
                <c:pt idx="174">
                  <c:v>130.04376124851842</c:v>
                </c:pt>
                <c:pt idx="175">
                  <c:v>135.16662130574878</c:v>
                </c:pt>
                <c:pt idx="176">
                  <c:v>141.87608434030699</c:v>
                </c:pt>
                <c:pt idx="177">
                  <c:v>143.22253756318969</c:v>
                </c:pt>
                <c:pt idx="178">
                  <c:v>147.8618424983888</c:v>
                </c:pt>
                <c:pt idx="179">
                  <c:v>150.83163201294929</c:v>
                </c:pt>
                <c:pt idx="180">
                  <c:v>176.3234660262824</c:v>
                </c:pt>
                <c:pt idx="181">
                  <c:v>179.60662431679611</c:v>
                </c:pt>
                <c:pt idx="182">
                  <c:v>186.56959756225933</c:v>
                </c:pt>
                <c:pt idx="183">
                  <c:v>206.19916226884038</c:v>
                </c:pt>
                <c:pt idx="184">
                  <c:v>206.48033872096448</c:v>
                </c:pt>
                <c:pt idx="185">
                  <c:v>214.74759494629848</c:v>
                </c:pt>
                <c:pt idx="186">
                  <c:v>230.67461983143039</c:v>
                </c:pt>
                <c:pt idx="187">
                  <c:v>241.4293290127805</c:v>
                </c:pt>
                <c:pt idx="188">
                  <c:v>241.95677775759486</c:v>
                </c:pt>
                <c:pt idx="189">
                  <c:v>250.8080881812507</c:v>
                </c:pt>
                <c:pt idx="190">
                  <c:v>263.21127192507856</c:v>
                </c:pt>
                <c:pt idx="191">
                  <c:v>266.69608376918268</c:v>
                </c:pt>
                <c:pt idx="192">
                  <c:v>274.7650466983996</c:v>
                </c:pt>
                <c:pt idx="193">
                  <c:v>281.87924051197569</c:v>
                </c:pt>
                <c:pt idx="194">
                  <c:v>283.70409251432147</c:v>
                </c:pt>
                <c:pt idx="195">
                  <c:v>299.50789007264757</c:v>
                </c:pt>
                <c:pt idx="196">
                  <c:v>302.34402788164289</c:v>
                </c:pt>
                <c:pt idx="197">
                  <c:v>302.51403412379159</c:v>
                </c:pt>
                <c:pt idx="198">
                  <c:v>313.00211684071928</c:v>
                </c:pt>
                <c:pt idx="199">
                  <c:v>314.46370928232591</c:v>
                </c:pt>
                <c:pt idx="200">
                  <c:v>314.72787307875342</c:v>
                </c:pt>
                <c:pt idx="201">
                  <c:v>317.15293669763878</c:v>
                </c:pt>
                <c:pt idx="202">
                  <c:v>324.64778596274618</c:v>
                </c:pt>
                <c:pt idx="203">
                  <c:v>327.12555448091734</c:v>
                </c:pt>
                <c:pt idx="204">
                  <c:v>330.79634541775113</c:v>
                </c:pt>
                <c:pt idx="205">
                  <c:v>332.89292239399401</c:v>
                </c:pt>
                <c:pt idx="206">
                  <c:v>335.88684599606859</c:v>
                </c:pt>
                <c:pt idx="207">
                  <c:v>337.82151555658902</c:v>
                </c:pt>
                <c:pt idx="208">
                  <c:v>343.381791642812</c:v>
                </c:pt>
                <c:pt idx="209">
                  <c:v>344.49643611865895</c:v>
                </c:pt>
                <c:pt idx="210">
                  <c:v>344.72190152684061</c:v>
                </c:pt>
                <c:pt idx="211">
                  <c:v>348.19231873356193</c:v>
                </c:pt>
                <c:pt idx="212">
                  <c:v>351.01448485560422</c:v>
                </c:pt>
                <c:pt idx="213">
                  <c:v>351.63935504230312</c:v>
                </c:pt>
                <c:pt idx="214">
                  <c:v>357.75556466068747</c:v>
                </c:pt>
                <c:pt idx="215">
                  <c:v>360.05107446651755</c:v>
                </c:pt>
                <c:pt idx="216">
                  <c:v>361.34433048147957</c:v>
                </c:pt>
                <c:pt idx="217">
                  <c:v>365.1365627928817</c:v>
                </c:pt>
                <c:pt idx="218">
                  <c:v>365.78461467567513</c:v>
                </c:pt>
                <c:pt idx="219">
                  <c:v>370.53176730176256</c:v>
                </c:pt>
                <c:pt idx="220">
                  <c:v>371.9087227415821</c:v>
                </c:pt>
                <c:pt idx="221">
                  <c:v>376.0092153164187</c:v>
                </c:pt>
                <c:pt idx="222">
                  <c:v>378.17262156374591</c:v>
                </c:pt>
                <c:pt idx="223">
                  <c:v>387.68421171921227</c:v>
                </c:pt>
                <c:pt idx="224">
                  <c:v>389.264813020784</c:v>
                </c:pt>
                <c:pt idx="225">
                  <c:v>390.12380312101186</c:v>
                </c:pt>
                <c:pt idx="226">
                  <c:v>390.6608898391969</c:v>
                </c:pt>
                <c:pt idx="227">
                  <c:v>393.8948335624973</c:v>
                </c:pt>
                <c:pt idx="228">
                  <c:v>395.05131972209847</c:v>
                </c:pt>
                <c:pt idx="229">
                  <c:v>398.18522859940686</c:v>
                </c:pt>
                <c:pt idx="230">
                  <c:v>402.12495512062651</c:v>
                </c:pt>
                <c:pt idx="231">
                  <c:v>409.86790146728981</c:v>
                </c:pt>
                <c:pt idx="232">
                  <c:v>409.97703481241115</c:v>
                </c:pt>
                <c:pt idx="233">
                  <c:v>416.88392266866231</c:v>
                </c:pt>
                <c:pt idx="234">
                  <c:v>420.21415989019806</c:v>
                </c:pt>
                <c:pt idx="235">
                  <c:v>420.42950194716286</c:v>
                </c:pt>
                <c:pt idx="236">
                  <c:v>428.80979652411997</c:v>
                </c:pt>
                <c:pt idx="237">
                  <c:v>445.50353922760542</c:v>
                </c:pt>
                <c:pt idx="238">
                  <c:v>455.70012225269784</c:v>
                </c:pt>
                <c:pt idx="239">
                  <c:v>463.67777453859253</c:v>
                </c:pt>
                <c:pt idx="240">
                  <c:v>468.82499921423914</c:v>
                </c:pt>
                <c:pt idx="241">
                  <c:v>470.11625214528067</c:v>
                </c:pt>
                <c:pt idx="242">
                  <c:v>480.8753993466953</c:v>
                </c:pt>
                <c:pt idx="243">
                  <c:v>481.44622471126468</c:v>
                </c:pt>
                <c:pt idx="244">
                  <c:v>484.40606080537327</c:v>
                </c:pt>
                <c:pt idx="245">
                  <c:v>491.77949323126541</c:v>
                </c:pt>
                <c:pt idx="246">
                  <c:v>493.80841275320699</c:v>
                </c:pt>
                <c:pt idx="247">
                  <c:v>500.99887002132709</c:v>
                </c:pt>
                <c:pt idx="248">
                  <c:v>508.34291597928041</c:v>
                </c:pt>
                <c:pt idx="249">
                  <c:v>510.22797590474738</c:v>
                </c:pt>
                <c:pt idx="250">
                  <c:v>516.09287283265212</c:v>
                </c:pt>
                <c:pt idx="251">
                  <c:v>516.98957038960361</c:v>
                </c:pt>
                <c:pt idx="252">
                  <c:v>518.31657662563612</c:v>
                </c:pt>
                <c:pt idx="253">
                  <c:v>530.60941155693945</c:v>
                </c:pt>
                <c:pt idx="254">
                  <c:v>553.5233084272927</c:v>
                </c:pt>
                <c:pt idx="255">
                  <c:v>555.41789064581917</c:v>
                </c:pt>
                <c:pt idx="256">
                  <c:v>568.99394554727223</c:v>
                </c:pt>
                <c:pt idx="257">
                  <c:v>587.48941095641248</c:v>
                </c:pt>
                <c:pt idx="258">
                  <c:v>608.19234882162755</c:v>
                </c:pt>
                <c:pt idx="259">
                  <c:v>644.65959510951006</c:v>
                </c:pt>
                <c:pt idx="260">
                  <c:v>668.55297151262721</c:v>
                </c:pt>
                <c:pt idx="261">
                  <c:v>668.57597699398411</c:v>
                </c:pt>
                <c:pt idx="262">
                  <c:v>702.36449693908799</c:v>
                </c:pt>
                <c:pt idx="263">
                  <c:v>703.76943793239843</c:v>
                </c:pt>
                <c:pt idx="264">
                  <c:v>733.51482180336279</c:v>
                </c:pt>
                <c:pt idx="265">
                  <c:v>733.93324318644363</c:v>
                </c:pt>
                <c:pt idx="266">
                  <c:v>734.62311448803302</c:v>
                </c:pt>
                <c:pt idx="267">
                  <c:v>748.00639601271178</c:v>
                </c:pt>
                <c:pt idx="268">
                  <c:v>763.55817334109179</c:v>
                </c:pt>
                <c:pt idx="269">
                  <c:v>775.00994991888956</c:v>
                </c:pt>
                <c:pt idx="270">
                  <c:v>796.04933430913479</c:v>
                </c:pt>
                <c:pt idx="271">
                  <c:v>796.23556685622088</c:v>
                </c:pt>
                <c:pt idx="272">
                  <c:v>800.31652009937579</c:v>
                </c:pt>
                <c:pt idx="273">
                  <c:v>801.0501551086918</c:v>
                </c:pt>
                <c:pt idx="274">
                  <c:v>802.6700231464747</c:v>
                </c:pt>
                <c:pt idx="275">
                  <c:v>806.07416071313946</c:v>
                </c:pt>
                <c:pt idx="276">
                  <c:v>806.07674552279423</c:v>
                </c:pt>
                <c:pt idx="277">
                  <c:v>807.49515195212871</c:v>
                </c:pt>
                <c:pt idx="278">
                  <c:v>807.6511643240724</c:v>
                </c:pt>
                <c:pt idx="279">
                  <c:v>810.87728512223566</c:v>
                </c:pt>
                <c:pt idx="280">
                  <c:v>818.44855881759804</c:v>
                </c:pt>
                <c:pt idx="281">
                  <c:v>824.07850210316701</c:v>
                </c:pt>
                <c:pt idx="282">
                  <c:v>826.33336488512123</c:v>
                </c:pt>
                <c:pt idx="283">
                  <c:v>830.54407858090781</c:v>
                </c:pt>
                <c:pt idx="284">
                  <c:v>832.15925947316646</c:v>
                </c:pt>
                <c:pt idx="285">
                  <c:v>832.69737347132104</c:v>
                </c:pt>
                <c:pt idx="286">
                  <c:v>853.38578763372925</c:v>
                </c:pt>
                <c:pt idx="287">
                  <c:v>862.3275875117879</c:v>
                </c:pt>
                <c:pt idx="288">
                  <c:v>874.9213059401618</c:v>
                </c:pt>
                <c:pt idx="289">
                  <c:v>880.39501462419776</c:v>
                </c:pt>
                <c:pt idx="290">
                  <c:v>891.92458177610479</c:v>
                </c:pt>
                <c:pt idx="291">
                  <c:v>900.64121484389852</c:v>
                </c:pt>
                <c:pt idx="292">
                  <c:v>901.67949899266023</c:v>
                </c:pt>
                <c:pt idx="293">
                  <c:v>907.9753475921234</c:v>
                </c:pt>
              </c:numCache>
            </c:numRef>
          </c:xVal>
          <c:yVal>
            <c:numRef>
              <c:f>LiveRegression_v1k!$I$43:$I$65000</c:f>
              <c:numCache>
                <c:formatCode>General</c:formatCode>
                <c:ptCount val="64958"/>
                <c:pt idx="0">
                  <c:v>1.7006802721088435E-3</c:v>
                </c:pt>
                <c:pt idx="1">
                  <c:v>5.1020408163265302E-3</c:v>
                </c:pt>
                <c:pt idx="2">
                  <c:v>8.5034013605442185E-3</c:v>
                </c:pt>
                <c:pt idx="3">
                  <c:v>1.1904761904761904E-2</c:v>
                </c:pt>
                <c:pt idx="4">
                  <c:v>1.5306122448979591E-2</c:v>
                </c:pt>
                <c:pt idx="5">
                  <c:v>1.8707482993197279E-2</c:v>
                </c:pt>
                <c:pt idx="6">
                  <c:v>2.2108843537414966E-2</c:v>
                </c:pt>
                <c:pt idx="7">
                  <c:v>2.5510204081632654E-2</c:v>
                </c:pt>
                <c:pt idx="8">
                  <c:v>2.8911564625850341E-2</c:v>
                </c:pt>
                <c:pt idx="9">
                  <c:v>3.2312925170068028E-2</c:v>
                </c:pt>
                <c:pt idx="10">
                  <c:v>3.5714285714285712E-2</c:v>
                </c:pt>
                <c:pt idx="11">
                  <c:v>3.9115646258503403E-2</c:v>
                </c:pt>
                <c:pt idx="12">
                  <c:v>4.2517006802721087E-2</c:v>
                </c:pt>
                <c:pt idx="13">
                  <c:v>4.5918367346938778E-2</c:v>
                </c:pt>
                <c:pt idx="14">
                  <c:v>4.9319727891156462E-2</c:v>
                </c:pt>
                <c:pt idx="15">
                  <c:v>5.2721088435374153E-2</c:v>
                </c:pt>
                <c:pt idx="16">
                  <c:v>5.6122448979591837E-2</c:v>
                </c:pt>
                <c:pt idx="17">
                  <c:v>5.9523809523809521E-2</c:v>
                </c:pt>
                <c:pt idx="18">
                  <c:v>6.2925170068027211E-2</c:v>
                </c:pt>
                <c:pt idx="19">
                  <c:v>6.6326530612244902E-2</c:v>
                </c:pt>
                <c:pt idx="20">
                  <c:v>6.9727891156462579E-2</c:v>
                </c:pt>
                <c:pt idx="21">
                  <c:v>7.312925170068027E-2</c:v>
                </c:pt>
                <c:pt idx="22">
                  <c:v>7.6530612244897961E-2</c:v>
                </c:pt>
                <c:pt idx="23">
                  <c:v>7.9931972789115652E-2</c:v>
                </c:pt>
                <c:pt idx="24">
                  <c:v>8.3333333333333329E-2</c:v>
                </c:pt>
                <c:pt idx="25">
                  <c:v>8.673469387755102E-2</c:v>
                </c:pt>
                <c:pt idx="26">
                  <c:v>9.013605442176871E-2</c:v>
                </c:pt>
                <c:pt idx="27">
                  <c:v>9.3537414965986401E-2</c:v>
                </c:pt>
                <c:pt idx="28">
                  <c:v>9.6938775510204078E-2</c:v>
                </c:pt>
                <c:pt idx="29">
                  <c:v>0.10034013605442177</c:v>
                </c:pt>
                <c:pt idx="30">
                  <c:v>0.10374149659863946</c:v>
                </c:pt>
                <c:pt idx="31">
                  <c:v>0.10714285714285714</c:v>
                </c:pt>
                <c:pt idx="32">
                  <c:v>0.11054421768707483</c:v>
                </c:pt>
                <c:pt idx="33">
                  <c:v>0.11394557823129252</c:v>
                </c:pt>
                <c:pt idx="34">
                  <c:v>0.11734693877551021</c:v>
                </c:pt>
                <c:pt idx="35">
                  <c:v>0.12074829931972789</c:v>
                </c:pt>
                <c:pt idx="36">
                  <c:v>0.12414965986394558</c:v>
                </c:pt>
                <c:pt idx="37">
                  <c:v>0.12755102040816327</c:v>
                </c:pt>
                <c:pt idx="38">
                  <c:v>0.13095238095238096</c:v>
                </c:pt>
                <c:pt idx="39">
                  <c:v>0.13435374149659865</c:v>
                </c:pt>
                <c:pt idx="40">
                  <c:v>0.13775510204081631</c:v>
                </c:pt>
                <c:pt idx="41">
                  <c:v>0.141156462585034</c:v>
                </c:pt>
                <c:pt idx="42">
                  <c:v>0.14455782312925169</c:v>
                </c:pt>
                <c:pt idx="43">
                  <c:v>0.14795918367346939</c:v>
                </c:pt>
                <c:pt idx="44">
                  <c:v>0.15136054421768708</c:v>
                </c:pt>
                <c:pt idx="45">
                  <c:v>0.15476190476190477</c:v>
                </c:pt>
                <c:pt idx="46">
                  <c:v>0.15816326530612246</c:v>
                </c:pt>
                <c:pt idx="47">
                  <c:v>0.16156462585034015</c:v>
                </c:pt>
                <c:pt idx="48">
                  <c:v>0.16496598639455781</c:v>
                </c:pt>
                <c:pt idx="49">
                  <c:v>0.1683673469387755</c:v>
                </c:pt>
                <c:pt idx="50">
                  <c:v>0.17176870748299319</c:v>
                </c:pt>
                <c:pt idx="51">
                  <c:v>0.17517006802721088</c:v>
                </c:pt>
                <c:pt idx="52">
                  <c:v>0.17857142857142858</c:v>
                </c:pt>
                <c:pt idx="53">
                  <c:v>0.18197278911564627</c:v>
                </c:pt>
                <c:pt idx="54">
                  <c:v>0.18537414965986396</c:v>
                </c:pt>
                <c:pt idx="55">
                  <c:v>0.18877551020408162</c:v>
                </c:pt>
                <c:pt idx="56">
                  <c:v>0.19217687074829931</c:v>
                </c:pt>
                <c:pt idx="57">
                  <c:v>0.195578231292517</c:v>
                </c:pt>
                <c:pt idx="58">
                  <c:v>0.19897959183673469</c:v>
                </c:pt>
                <c:pt idx="59">
                  <c:v>0.20238095238095238</c:v>
                </c:pt>
                <c:pt idx="60">
                  <c:v>0.20578231292517007</c:v>
                </c:pt>
                <c:pt idx="61">
                  <c:v>0.20918367346938777</c:v>
                </c:pt>
                <c:pt idx="62">
                  <c:v>0.21258503401360543</c:v>
                </c:pt>
                <c:pt idx="63">
                  <c:v>0.21598639455782312</c:v>
                </c:pt>
                <c:pt idx="64">
                  <c:v>0.21938775510204081</c:v>
                </c:pt>
                <c:pt idx="65">
                  <c:v>0.2227891156462585</c:v>
                </c:pt>
                <c:pt idx="66">
                  <c:v>0.22619047619047619</c:v>
                </c:pt>
                <c:pt idx="67">
                  <c:v>0.22959183673469388</c:v>
                </c:pt>
                <c:pt idx="68">
                  <c:v>0.23299319727891157</c:v>
                </c:pt>
                <c:pt idx="69">
                  <c:v>0.23639455782312926</c:v>
                </c:pt>
                <c:pt idx="70">
                  <c:v>0.23979591836734693</c:v>
                </c:pt>
                <c:pt idx="71">
                  <c:v>0.24319727891156462</c:v>
                </c:pt>
                <c:pt idx="72">
                  <c:v>0.24659863945578231</c:v>
                </c:pt>
                <c:pt idx="73">
                  <c:v>0.25</c:v>
                </c:pt>
                <c:pt idx="74">
                  <c:v>0.25340136054421769</c:v>
                </c:pt>
                <c:pt idx="75">
                  <c:v>0.25680272108843538</c:v>
                </c:pt>
                <c:pt idx="76">
                  <c:v>0.26020408163265307</c:v>
                </c:pt>
                <c:pt idx="77">
                  <c:v>0.26360544217687076</c:v>
                </c:pt>
                <c:pt idx="78">
                  <c:v>0.26700680272108845</c:v>
                </c:pt>
                <c:pt idx="79">
                  <c:v>0.27040816326530615</c:v>
                </c:pt>
                <c:pt idx="80">
                  <c:v>0.27380952380952384</c:v>
                </c:pt>
                <c:pt idx="81">
                  <c:v>0.27721088435374147</c:v>
                </c:pt>
                <c:pt idx="82">
                  <c:v>0.28061224489795916</c:v>
                </c:pt>
                <c:pt idx="83">
                  <c:v>0.28401360544217685</c:v>
                </c:pt>
                <c:pt idx="84">
                  <c:v>0.28741496598639454</c:v>
                </c:pt>
                <c:pt idx="85">
                  <c:v>0.29081632653061223</c:v>
                </c:pt>
                <c:pt idx="86">
                  <c:v>0.29421768707482993</c:v>
                </c:pt>
                <c:pt idx="87">
                  <c:v>0.29761904761904762</c:v>
                </c:pt>
                <c:pt idx="88">
                  <c:v>0.30102040816326531</c:v>
                </c:pt>
                <c:pt idx="89">
                  <c:v>0.304421768707483</c:v>
                </c:pt>
                <c:pt idx="90">
                  <c:v>0.30782312925170069</c:v>
                </c:pt>
                <c:pt idx="91">
                  <c:v>0.31122448979591838</c:v>
                </c:pt>
                <c:pt idx="92">
                  <c:v>0.31462585034013607</c:v>
                </c:pt>
                <c:pt idx="93">
                  <c:v>0.31802721088435376</c:v>
                </c:pt>
                <c:pt idx="94">
                  <c:v>0.32142857142857145</c:v>
                </c:pt>
                <c:pt idx="95">
                  <c:v>0.32482993197278914</c:v>
                </c:pt>
                <c:pt idx="96">
                  <c:v>0.32823129251700678</c:v>
                </c:pt>
                <c:pt idx="97">
                  <c:v>0.33163265306122447</c:v>
                </c:pt>
                <c:pt idx="98">
                  <c:v>0.33503401360544216</c:v>
                </c:pt>
                <c:pt idx="99">
                  <c:v>0.33843537414965985</c:v>
                </c:pt>
                <c:pt idx="100">
                  <c:v>0.34183673469387754</c:v>
                </c:pt>
                <c:pt idx="101">
                  <c:v>0.34523809523809523</c:v>
                </c:pt>
                <c:pt idx="102">
                  <c:v>0.34863945578231292</c:v>
                </c:pt>
                <c:pt idx="103">
                  <c:v>0.35204081632653061</c:v>
                </c:pt>
                <c:pt idx="104">
                  <c:v>0.35544217687074831</c:v>
                </c:pt>
                <c:pt idx="105">
                  <c:v>0.358843537414966</c:v>
                </c:pt>
                <c:pt idx="106">
                  <c:v>0.36224489795918369</c:v>
                </c:pt>
                <c:pt idx="107">
                  <c:v>0.36564625850340138</c:v>
                </c:pt>
                <c:pt idx="108">
                  <c:v>0.36904761904761907</c:v>
                </c:pt>
                <c:pt idx="109">
                  <c:v>0.37244897959183676</c:v>
                </c:pt>
                <c:pt idx="110">
                  <c:v>0.37585034013605439</c:v>
                </c:pt>
                <c:pt idx="111">
                  <c:v>0.37925170068027209</c:v>
                </c:pt>
                <c:pt idx="112">
                  <c:v>0.38265306122448978</c:v>
                </c:pt>
                <c:pt idx="113">
                  <c:v>0.38605442176870747</c:v>
                </c:pt>
                <c:pt idx="114">
                  <c:v>0.38945578231292516</c:v>
                </c:pt>
                <c:pt idx="115">
                  <c:v>0.39285714285714285</c:v>
                </c:pt>
                <c:pt idx="116">
                  <c:v>0.39625850340136054</c:v>
                </c:pt>
                <c:pt idx="117">
                  <c:v>0.39965986394557823</c:v>
                </c:pt>
                <c:pt idx="118">
                  <c:v>0.40306122448979592</c:v>
                </c:pt>
                <c:pt idx="119">
                  <c:v>0.40646258503401361</c:v>
                </c:pt>
                <c:pt idx="120">
                  <c:v>0.4098639455782313</c:v>
                </c:pt>
                <c:pt idx="121">
                  <c:v>0.41326530612244899</c:v>
                </c:pt>
                <c:pt idx="122">
                  <c:v>0.41666666666666669</c:v>
                </c:pt>
                <c:pt idx="123">
                  <c:v>0.42006802721088438</c:v>
                </c:pt>
                <c:pt idx="124">
                  <c:v>0.42346938775510207</c:v>
                </c:pt>
                <c:pt idx="125">
                  <c:v>0.4268707482993197</c:v>
                </c:pt>
                <c:pt idx="126">
                  <c:v>0.43027210884353739</c:v>
                </c:pt>
                <c:pt idx="127">
                  <c:v>0.43367346938775508</c:v>
                </c:pt>
                <c:pt idx="128">
                  <c:v>0.43707482993197277</c:v>
                </c:pt>
                <c:pt idx="129">
                  <c:v>0.44047619047619047</c:v>
                </c:pt>
                <c:pt idx="130">
                  <c:v>0.44387755102040816</c:v>
                </c:pt>
                <c:pt idx="131">
                  <c:v>0.44727891156462585</c:v>
                </c:pt>
                <c:pt idx="132">
                  <c:v>0.45068027210884354</c:v>
                </c:pt>
                <c:pt idx="133">
                  <c:v>0.45408163265306123</c:v>
                </c:pt>
                <c:pt idx="134">
                  <c:v>0.45748299319727892</c:v>
                </c:pt>
                <c:pt idx="135">
                  <c:v>0.46088435374149661</c:v>
                </c:pt>
                <c:pt idx="136">
                  <c:v>0.4642857142857143</c:v>
                </c:pt>
                <c:pt idx="137">
                  <c:v>0.46768707482993199</c:v>
                </c:pt>
                <c:pt idx="138">
                  <c:v>0.47108843537414968</c:v>
                </c:pt>
                <c:pt idx="139">
                  <c:v>0.47448979591836737</c:v>
                </c:pt>
                <c:pt idx="140">
                  <c:v>0.47789115646258501</c:v>
                </c:pt>
                <c:pt idx="141">
                  <c:v>0.4812925170068027</c:v>
                </c:pt>
                <c:pt idx="142">
                  <c:v>0.48469387755102039</c:v>
                </c:pt>
                <c:pt idx="143">
                  <c:v>0.48809523809523808</c:v>
                </c:pt>
                <c:pt idx="144">
                  <c:v>0.49149659863945577</c:v>
                </c:pt>
                <c:pt idx="145">
                  <c:v>0.49489795918367346</c:v>
                </c:pt>
                <c:pt idx="146">
                  <c:v>0.49829931972789115</c:v>
                </c:pt>
                <c:pt idx="147">
                  <c:v>0.50170068027210879</c:v>
                </c:pt>
                <c:pt idx="148">
                  <c:v>0.50510204081632648</c:v>
                </c:pt>
                <c:pt idx="149">
                  <c:v>0.50850340136054417</c:v>
                </c:pt>
                <c:pt idx="150">
                  <c:v>0.51190476190476186</c:v>
                </c:pt>
                <c:pt idx="151">
                  <c:v>0.51530612244897955</c:v>
                </c:pt>
                <c:pt idx="152">
                  <c:v>0.51870748299319724</c:v>
                </c:pt>
                <c:pt idx="153">
                  <c:v>0.52210884353741494</c:v>
                </c:pt>
                <c:pt idx="154">
                  <c:v>0.52551020408163263</c:v>
                </c:pt>
                <c:pt idx="155">
                  <c:v>0.52891156462585032</c:v>
                </c:pt>
                <c:pt idx="156">
                  <c:v>0.53231292517006801</c:v>
                </c:pt>
                <c:pt idx="157">
                  <c:v>0.5357142857142857</c:v>
                </c:pt>
                <c:pt idx="158">
                  <c:v>0.53911564625850339</c:v>
                </c:pt>
                <c:pt idx="159">
                  <c:v>0.54251700680272108</c:v>
                </c:pt>
                <c:pt idx="160">
                  <c:v>0.54591836734693877</c:v>
                </c:pt>
                <c:pt idx="161">
                  <c:v>0.54931972789115646</c:v>
                </c:pt>
                <c:pt idx="162">
                  <c:v>0.55272108843537415</c:v>
                </c:pt>
                <c:pt idx="163">
                  <c:v>0.55612244897959184</c:v>
                </c:pt>
                <c:pt idx="164">
                  <c:v>0.55952380952380953</c:v>
                </c:pt>
                <c:pt idx="165">
                  <c:v>0.56292517006802723</c:v>
                </c:pt>
                <c:pt idx="166">
                  <c:v>0.56632653061224492</c:v>
                </c:pt>
                <c:pt idx="167">
                  <c:v>0.56972789115646261</c:v>
                </c:pt>
                <c:pt idx="168">
                  <c:v>0.5731292517006803</c:v>
                </c:pt>
                <c:pt idx="169">
                  <c:v>0.57653061224489799</c:v>
                </c:pt>
                <c:pt idx="170">
                  <c:v>0.57993197278911568</c:v>
                </c:pt>
                <c:pt idx="171">
                  <c:v>0.58333333333333337</c:v>
                </c:pt>
                <c:pt idx="172">
                  <c:v>0.58673469387755106</c:v>
                </c:pt>
                <c:pt idx="173">
                  <c:v>0.59013605442176875</c:v>
                </c:pt>
                <c:pt idx="174">
                  <c:v>0.59353741496598644</c:v>
                </c:pt>
                <c:pt idx="175">
                  <c:v>0.59693877551020413</c:v>
                </c:pt>
                <c:pt idx="176">
                  <c:v>0.60034013605442171</c:v>
                </c:pt>
                <c:pt idx="177">
                  <c:v>0.6037414965986394</c:v>
                </c:pt>
                <c:pt idx="178">
                  <c:v>0.6071428571428571</c:v>
                </c:pt>
                <c:pt idx="179">
                  <c:v>0.61054421768707479</c:v>
                </c:pt>
                <c:pt idx="180">
                  <c:v>0.61394557823129248</c:v>
                </c:pt>
                <c:pt idx="181">
                  <c:v>0.61734693877551017</c:v>
                </c:pt>
                <c:pt idx="182">
                  <c:v>0.62074829931972786</c:v>
                </c:pt>
                <c:pt idx="183">
                  <c:v>0.62414965986394555</c:v>
                </c:pt>
                <c:pt idx="184">
                  <c:v>0.62755102040816324</c:v>
                </c:pt>
                <c:pt idx="185">
                  <c:v>0.63095238095238093</c:v>
                </c:pt>
                <c:pt idx="186">
                  <c:v>0.63435374149659862</c:v>
                </c:pt>
                <c:pt idx="187">
                  <c:v>0.63775510204081631</c:v>
                </c:pt>
                <c:pt idx="188">
                  <c:v>0.641156462585034</c:v>
                </c:pt>
                <c:pt idx="189">
                  <c:v>0.64455782312925169</c:v>
                </c:pt>
                <c:pt idx="190">
                  <c:v>0.64795918367346939</c:v>
                </c:pt>
                <c:pt idx="191">
                  <c:v>0.65136054421768708</c:v>
                </c:pt>
                <c:pt idx="192">
                  <c:v>0.65476190476190477</c:v>
                </c:pt>
                <c:pt idx="193">
                  <c:v>0.65816326530612246</c:v>
                </c:pt>
                <c:pt idx="194">
                  <c:v>0.66156462585034015</c:v>
                </c:pt>
                <c:pt idx="195">
                  <c:v>0.66496598639455784</c:v>
                </c:pt>
                <c:pt idx="196">
                  <c:v>0.66836734693877553</c:v>
                </c:pt>
                <c:pt idx="197">
                  <c:v>0.67176870748299322</c:v>
                </c:pt>
                <c:pt idx="198">
                  <c:v>0.67517006802721091</c:v>
                </c:pt>
                <c:pt idx="199">
                  <c:v>0.6785714285714286</c:v>
                </c:pt>
                <c:pt idx="200">
                  <c:v>0.68197278911564629</c:v>
                </c:pt>
                <c:pt idx="201">
                  <c:v>0.68537414965986398</c:v>
                </c:pt>
                <c:pt idx="202">
                  <c:v>0.68877551020408168</c:v>
                </c:pt>
                <c:pt idx="203">
                  <c:v>0.69217687074829937</c:v>
                </c:pt>
                <c:pt idx="204">
                  <c:v>0.69557823129251706</c:v>
                </c:pt>
                <c:pt idx="205">
                  <c:v>0.69897959183673475</c:v>
                </c:pt>
                <c:pt idx="206">
                  <c:v>0.70238095238095233</c:v>
                </c:pt>
                <c:pt idx="207">
                  <c:v>0.70578231292517002</c:v>
                </c:pt>
                <c:pt idx="208">
                  <c:v>0.70918367346938771</c:v>
                </c:pt>
                <c:pt idx="209">
                  <c:v>0.7125850340136054</c:v>
                </c:pt>
                <c:pt idx="210">
                  <c:v>0.71598639455782309</c:v>
                </c:pt>
                <c:pt idx="211">
                  <c:v>0.71938775510204078</c:v>
                </c:pt>
                <c:pt idx="212">
                  <c:v>0.72278911564625847</c:v>
                </c:pt>
                <c:pt idx="213">
                  <c:v>0.72619047619047616</c:v>
                </c:pt>
                <c:pt idx="214">
                  <c:v>0.72959183673469385</c:v>
                </c:pt>
                <c:pt idx="215">
                  <c:v>0.73299319727891155</c:v>
                </c:pt>
                <c:pt idx="216">
                  <c:v>0.73639455782312924</c:v>
                </c:pt>
                <c:pt idx="217">
                  <c:v>0.73979591836734693</c:v>
                </c:pt>
                <c:pt idx="218">
                  <c:v>0.74319727891156462</c:v>
                </c:pt>
                <c:pt idx="219">
                  <c:v>0.74659863945578231</c:v>
                </c:pt>
                <c:pt idx="220">
                  <c:v>0.75</c:v>
                </c:pt>
                <c:pt idx="221">
                  <c:v>0.75340136054421769</c:v>
                </c:pt>
                <c:pt idx="222">
                  <c:v>0.75680272108843538</c:v>
                </c:pt>
                <c:pt idx="223">
                  <c:v>0.76020408163265307</c:v>
                </c:pt>
                <c:pt idx="224">
                  <c:v>0.76360544217687076</c:v>
                </c:pt>
                <c:pt idx="225">
                  <c:v>0.76700680272108845</c:v>
                </c:pt>
                <c:pt idx="226">
                  <c:v>0.77040816326530615</c:v>
                </c:pt>
                <c:pt idx="227">
                  <c:v>0.77380952380952384</c:v>
                </c:pt>
                <c:pt idx="228">
                  <c:v>0.77721088435374153</c:v>
                </c:pt>
                <c:pt idx="229">
                  <c:v>0.78061224489795922</c:v>
                </c:pt>
                <c:pt idx="230">
                  <c:v>0.78401360544217691</c:v>
                </c:pt>
                <c:pt idx="231">
                  <c:v>0.7874149659863946</c:v>
                </c:pt>
                <c:pt idx="232">
                  <c:v>0.79081632653061229</c:v>
                </c:pt>
                <c:pt idx="233">
                  <c:v>0.79421768707482998</c:v>
                </c:pt>
                <c:pt idx="234">
                  <c:v>0.79761904761904767</c:v>
                </c:pt>
                <c:pt idx="235">
                  <c:v>0.80102040816326525</c:v>
                </c:pt>
                <c:pt idx="236">
                  <c:v>0.80442176870748294</c:v>
                </c:pt>
                <c:pt idx="237">
                  <c:v>0.80782312925170063</c:v>
                </c:pt>
                <c:pt idx="238">
                  <c:v>0.81122448979591832</c:v>
                </c:pt>
                <c:pt idx="239">
                  <c:v>0.81462585034013602</c:v>
                </c:pt>
                <c:pt idx="240">
                  <c:v>0.81802721088435371</c:v>
                </c:pt>
                <c:pt idx="241">
                  <c:v>0.8214285714285714</c:v>
                </c:pt>
                <c:pt idx="242">
                  <c:v>0.82482993197278909</c:v>
                </c:pt>
                <c:pt idx="243">
                  <c:v>0.82823129251700678</c:v>
                </c:pt>
                <c:pt idx="244">
                  <c:v>0.83163265306122447</c:v>
                </c:pt>
                <c:pt idx="245">
                  <c:v>0.83503401360544216</c:v>
                </c:pt>
                <c:pt idx="246">
                  <c:v>0.83843537414965985</c:v>
                </c:pt>
                <c:pt idx="247">
                  <c:v>0.84183673469387754</c:v>
                </c:pt>
                <c:pt idx="248">
                  <c:v>0.84523809523809523</c:v>
                </c:pt>
                <c:pt idx="249">
                  <c:v>0.84863945578231292</c:v>
                </c:pt>
                <c:pt idx="250">
                  <c:v>0.85204081632653061</c:v>
                </c:pt>
                <c:pt idx="251">
                  <c:v>0.85544217687074831</c:v>
                </c:pt>
                <c:pt idx="252">
                  <c:v>0.858843537414966</c:v>
                </c:pt>
                <c:pt idx="253">
                  <c:v>0.86224489795918369</c:v>
                </c:pt>
                <c:pt idx="254">
                  <c:v>0.86564625850340138</c:v>
                </c:pt>
                <c:pt idx="255">
                  <c:v>0.86904761904761907</c:v>
                </c:pt>
                <c:pt idx="256">
                  <c:v>0.87244897959183676</c:v>
                </c:pt>
                <c:pt idx="257">
                  <c:v>0.87585034013605445</c:v>
                </c:pt>
                <c:pt idx="258">
                  <c:v>0.87925170068027214</c:v>
                </c:pt>
                <c:pt idx="259">
                  <c:v>0.88265306122448983</c:v>
                </c:pt>
                <c:pt idx="260">
                  <c:v>0.88605442176870752</c:v>
                </c:pt>
                <c:pt idx="261">
                  <c:v>0.88945578231292521</c:v>
                </c:pt>
                <c:pt idx="262">
                  <c:v>0.8928571428571429</c:v>
                </c:pt>
                <c:pt idx="263">
                  <c:v>0.8962585034013606</c:v>
                </c:pt>
                <c:pt idx="264">
                  <c:v>0.89965986394557829</c:v>
                </c:pt>
                <c:pt idx="265">
                  <c:v>0.90306122448979587</c:v>
                </c:pt>
                <c:pt idx="266">
                  <c:v>0.90646258503401356</c:v>
                </c:pt>
                <c:pt idx="267">
                  <c:v>0.90986394557823125</c:v>
                </c:pt>
                <c:pt idx="268">
                  <c:v>0.91326530612244894</c:v>
                </c:pt>
                <c:pt idx="269">
                  <c:v>0.91666666666666663</c:v>
                </c:pt>
                <c:pt idx="270">
                  <c:v>0.92006802721088432</c:v>
                </c:pt>
                <c:pt idx="271">
                  <c:v>0.92346938775510201</c:v>
                </c:pt>
                <c:pt idx="272">
                  <c:v>0.9268707482993197</c:v>
                </c:pt>
                <c:pt idx="273">
                  <c:v>0.93027210884353739</c:v>
                </c:pt>
                <c:pt idx="274">
                  <c:v>0.93367346938775508</c:v>
                </c:pt>
                <c:pt idx="275">
                  <c:v>0.93707482993197277</c:v>
                </c:pt>
                <c:pt idx="276">
                  <c:v>0.94047619047619047</c:v>
                </c:pt>
                <c:pt idx="277">
                  <c:v>0.94387755102040816</c:v>
                </c:pt>
                <c:pt idx="278">
                  <c:v>0.94727891156462585</c:v>
                </c:pt>
                <c:pt idx="279">
                  <c:v>0.95068027210884354</c:v>
                </c:pt>
                <c:pt idx="280">
                  <c:v>0.95408163265306123</c:v>
                </c:pt>
                <c:pt idx="281">
                  <c:v>0.95748299319727892</c:v>
                </c:pt>
                <c:pt idx="282">
                  <c:v>0.96088435374149661</c:v>
                </c:pt>
                <c:pt idx="283">
                  <c:v>0.9642857142857143</c:v>
                </c:pt>
                <c:pt idx="284">
                  <c:v>0.96768707482993199</c:v>
                </c:pt>
                <c:pt idx="285">
                  <c:v>0.97108843537414968</c:v>
                </c:pt>
                <c:pt idx="286">
                  <c:v>0.97448979591836737</c:v>
                </c:pt>
                <c:pt idx="287">
                  <c:v>0.97789115646258506</c:v>
                </c:pt>
                <c:pt idx="288">
                  <c:v>0.98129251700680276</c:v>
                </c:pt>
                <c:pt idx="289">
                  <c:v>0.98469387755102045</c:v>
                </c:pt>
                <c:pt idx="290">
                  <c:v>0.98809523809523814</c:v>
                </c:pt>
                <c:pt idx="291">
                  <c:v>0.99149659863945583</c:v>
                </c:pt>
                <c:pt idx="292">
                  <c:v>0.99489795918367352</c:v>
                </c:pt>
                <c:pt idx="293">
                  <c:v>0.99829931972789121</c:v>
                </c:pt>
              </c:numCache>
            </c:numRef>
          </c:yVal>
          <c:smooth val="0"/>
          <c:extLst xmlns:c16r2="http://schemas.microsoft.com/office/drawing/2015/06/chart">
            <c:ext xmlns:c16="http://schemas.microsoft.com/office/drawing/2014/chart" uri="{C3380CC4-5D6E-409C-BE32-E72D297353CC}">
              <c16:uniqueId val="{00000000-9CB2-4B33-85B5-4611A3EB0F19}"/>
            </c:ext>
          </c:extLst>
        </c:ser>
        <c:dLbls>
          <c:showLegendKey val="0"/>
          <c:showVal val="0"/>
          <c:showCatName val="0"/>
          <c:showSerName val="0"/>
          <c:showPercent val="0"/>
          <c:showBubbleSize val="0"/>
        </c:dLbls>
        <c:axId val="456840984"/>
        <c:axId val="456841376"/>
      </c:scatterChart>
      <c:valAx>
        <c:axId val="45684098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0.25783157828163045"/>
              <c:y val="0.8923640274132400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41376"/>
        <c:crossesAt val="0"/>
        <c:crossBetween val="midCat"/>
      </c:valAx>
      <c:valAx>
        <c:axId val="456841376"/>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Relative Rank</a:t>
                </a:r>
              </a:p>
            </c:rich>
          </c:tx>
          <c:layout>
            <c:manualLayout>
              <c:xMode val="edge"/>
              <c:yMode val="edge"/>
              <c:x val="1.4457831325301205E-2"/>
              <c:y val="0.4236125692621755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40984"/>
        <c:crossesAt val="0"/>
        <c:crossBetween val="midCat"/>
      </c:valAx>
      <c:spPr>
        <a:solidFill>
          <a:srgbClr val="FFFFFF"/>
        </a:solidFill>
        <a:ln w="25400">
          <a:noFill/>
        </a:ln>
      </c:spPr>
    </c:plotArea>
    <c:legend>
      <c:legendPos val="r"/>
      <c:layout>
        <c:manualLayout>
          <c:xMode val="edge"/>
          <c:yMode val="edge"/>
          <c:x val="0.60482003604971057"/>
          <c:y val="0.53819626713327495"/>
          <c:w val="0.32530171078012837"/>
          <c:h val="0.1388892534266550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Run Sequence Plot of Residuals</a:t>
            </a:r>
          </a:p>
        </c:rich>
      </c:tx>
      <c:layout>
        <c:manualLayout>
          <c:xMode val="edge"/>
          <c:yMode val="edge"/>
          <c:x val="0.11325326502861841"/>
          <c:y val="2.7777777777777776E-2"/>
        </c:manualLayout>
      </c:layout>
      <c:overlay val="0"/>
      <c:spPr>
        <a:noFill/>
        <a:ln w="25400">
          <a:noFill/>
        </a:ln>
      </c:spPr>
    </c:title>
    <c:autoTitleDeleted val="0"/>
    <c:plotArea>
      <c:layout>
        <c:manualLayout>
          <c:layoutTarget val="inner"/>
          <c:xMode val="edge"/>
          <c:yMode val="edge"/>
          <c:x val="0.17831346281233859"/>
          <c:y val="0.3298622296218181"/>
          <c:w val="0.43614509147342279"/>
          <c:h val="0.54514073737500468"/>
        </c:manualLayout>
      </c:layout>
      <c:scatterChart>
        <c:scatterStyle val="lineMarker"/>
        <c:varyColors val="0"/>
        <c:ser>
          <c:idx val="0"/>
          <c:order val="0"/>
          <c:tx>
            <c:strRef>
              <c:f>LiveRegression_v1k!$E$42</c:f>
              <c:strCache>
                <c:ptCount val="1"/>
                <c:pt idx="0">
                  <c:v>Residuals of #planes_IFR</c:v>
                </c:pt>
              </c:strCache>
            </c:strRef>
          </c:tx>
          <c:spPr>
            <a:ln w="25400">
              <a:solidFill>
                <a:srgbClr val="666699"/>
              </a:solidFill>
              <a:prstDash val="solid"/>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LiveRegression_v1k!$A$43:$A$65000</c:f>
              <c:numCache>
                <c:formatCode>General</c:formatCode>
                <c:ptCount val="6495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numCache>
            </c:numRef>
          </c:xVal>
          <c:yVal>
            <c:numRef>
              <c:f>LiveRegression_v1k!$E$43:$E$65000</c:f>
              <c:numCache>
                <c:formatCode>General</c:formatCode>
                <c:ptCount val="64958"/>
                <c:pt idx="0">
                  <c:v>283.70409251432147</c:v>
                </c:pt>
                <c:pt idx="1">
                  <c:v>324.64778596274618</c:v>
                </c:pt>
                <c:pt idx="2">
                  <c:v>214.74759494629848</c:v>
                </c:pt>
                <c:pt idx="3">
                  <c:v>241.4293290127805</c:v>
                </c:pt>
                <c:pt idx="4">
                  <c:v>143.22253756318969</c:v>
                </c:pt>
                <c:pt idx="5">
                  <c:v>206.19916226884038</c:v>
                </c:pt>
                <c:pt idx="6">
                  <c:v>92.702482401354928</c:v>
                </c:pt>
                <c:pt idx="7">
                  <c:v>126.0687340242871</c:v>
                </c:pt>
                <c:pt idx="8">
                  <c:v>38.16191586333548</c:v>
                </c:pt>
                <c:pt idx="9">
                  <c:v>64.356397236269459</c:v>
                </c:pt>
                <c:pt idx="10">
                  <c:v>-46.622415550599044</c:v>
                </c:pt>
                <c:pt idx="11">
                  <c:v>7.1804991370963762</c:v>
                </c:pt>
                <c:pt idx="12">
                  <c:v>-68.861570286801225</c:v>
                </c:pt>
                <c:pt idx="13">
                  <c:v>-45.564204874715188</c:v>
                </c:pt>
                <c:pt idx="14">
                  <c:v>-148.261519018135</c:v>
                </c:pt>
                <c:pt idx="15">
                  <c:v>-108.23014682233566</c:v>
                </c:pt>
                <c:pt idx="16">
                  <c:v>-189.65846673693545</c:v>
                </c:pt>
                <c:pt idx="17">
                  <c:v>-171.28146071560559</c:v>
                </c:pt>
                <c:pt idx="18">
                  <c:v>-211.89869042526357</c:v>
                </c:pt>
                <c:pt idx="19">
                  <c:v>-199.32733855945412</c:v>
                </c:pt>
                <c:pt idx="20">
                  <c:v>-265.88322235152054</c:v>
                </c:pt>
                <c:pt idx="21">
                  <c:v>-244.46903336941273</c:v>
                </c:pt>
                <c:pt idx="22">
                  <c:v>-312.89276396761738</c:v>
                </c:pt>
                <c:pt idx="23">
                  <c:v>-319.12869136101608</c:v>
                </c:pt>
                <c:pt idx="24">
                  <c:v>-322.01975382185037</c:v>
                </c:pt>
                <c:pt idx="25">
                  <c:v>-315.69637727712461</c:v>
                </c:pt>
                <c:pt idx="26">
                  <c:v>-359.22041031727167</c:v>
                </c:pt>
                <c:pt idx="27">
                  <c:v>-338.96390787791461</c:v>
                </c:pt>
                <c:pt idx="28">
                  <c:v>-397.15891078286461</c:v>
                </c:pt>
                <c:pt idx="29">
                  <c:v>-407.91064539269041</c:v>
                </c:pt>
                <c:pt idx="30">
                  <c:v>-400.97740676393721</c:v>
                </c:pt>
                <c:pt idx="31">
                  <c:v>-387.60663581022538</c:v>
                </c:pt>
                <c:pt idx="32">
                  <c:v>-435.36183915151378</c:v>
                </c:pt>
                <c:pt idx="33">
                  <c:v>-432.27193673464183</c:v>
                </c:pt>
                <c:pt idx="34">
                  <c:v>-482.70758268114537</c:v>
                </c:pt>
                <c:pt idx="35">
                  <c:v>-453.49096952019579</c:v>
                </c:pt>
                <c:pt idx="36">
                  <c:v>-470.97466359346288</c:v>
                </c:pt>
                <c:pt idx="37">
                  <c:v>-460.02828282186829</c:v>
                </c:pt>
                <c:pt idx="38">
                  <c:v>-471.76460191686817</c:v>
                </c:pt>
                <c:pt idx="39">
                  <c:v>-462.30237108451297</c:v>
                </c:pt>
                <c:pt idx="40">
                  <c:v>-471.13902504631585</c:v>
                </c:pt>
                <c:pt idx="41">
                  <c:v>-474.53285502727749</c:v>
                </c:pt>
                <c:pt idx="42">
                  <c:v>-448.36686593393574</c:v>
                </c:pt>
                <c:pt idx="43">
                  <c:v>-445.90457513327692</c:v>
                </c:pt>
                <c:pt idx="44">
                  <c:v>-442.01223390744394</c:v>
                </c:pt>
                <c:pt idx="45">
                  <c:v>-443.14661688375838</c:v>
                </c:pt>
                <c:pt idx="46">
                  <c:v>-444.92889226083071</c:v>
                </c:pt>
                <c:pt idx="47">
                  <c:v>-446.43143485778717</c:v>
                </c:pt>
                <c:pt idx="48">
                  <c:v>-425.65035365945323</c:v>
                </c:pt>
                <c:pt idx="49">
                  <c:v>-432.95510984344071</c:v>
                </c:pt>
                <c:pt idx="50">
                  <c:v>-440.01573690105386</c:v>
                </c:pt>
                <c:pt idx="51">
                  <c:v>-429.25397886827807</c:v>
                </c:pt>
                <c:pt idx="52">
                  <c:v>-449.24378703046852</c:v>
                </c:pt>
                <c:pt idx="53">
                  <c:v>-462.35773042512801</c:v>
                </c:pt>
                <c:pt idx="54">
                  <c:v>-448.66400664318428</c:v>
                </c:pt>
                <c:pt idx="55">
                  <c:v>-451.39704466356295</c:v>
                </c:pt>
                <c:pt idx="56">
                  <c:v>-465.01306215368197</c:v>
                </c:pt>
                <c:pt idx="57">
                  <c:v>-481.59086107152677</c:v>
                </c:pt>
                <c:pt idx="58">
                  <c:v>-466.82786156836983</c:v>
                </c:pt>
                <c:pt idx="59">
                  <c:v>-487.31283162257091</c:v>
                </c:pt>
                <c:pt idx="60">
                  <c:v>-466.92415800217861</c:v>
                </c:pt>
                <c:pt idx="61">
                  <c:v>-480.90235985381071</c:v>
                </c:pt>
                <c:pt idx="62">
                  <c:v>-475.04498011463829</c:v>
                </c:pt>
                <c:pt idx="63">
                  <c:v>-488.22407119627326</c:v>
                </c:pt>
                <c:pt idx="64">
                  <c:v>-486.80028426305955</c:v>
                </c:pt>
                <c:pt idx="65">
                  <c:v>-504.08880685841916</c:v>
                </c:pt>
                <c:pt idx="66">
                  <c:v>-492.81541061581265</c:v>
                </c:pt>
                <c:pt idx="67">
                  <c:v>-511.72817681809818</c:v>
                </c:pt>
                <c:pt idx="68">
                  <c:v>-511.75867269718538</c:v>
                </c:pt>
                <c:pt idx="69">
                  <c:v>-529.80400704343435</c:v>
                </c:pt>
                <c:pt idx="70">
                  <c:v>-533.51181640480399</c:v>
                </c:pt>
                <c:pt idx="71">
                  <c:v>-548.87459213000034</c:v>
                </c:pt>
                <c:pt idx="72">
                  <c:v>-545.13719440724151</c:v>
                </c:pt>
                <c:pt idx="73">
                  <c:v>-568.08257161133008</c:v>
                </c:pt>
                <c:pt idx="74">
                  <c:v>-553.17462268556551</c:v>
                </c:pt>
                <c:pt idx="75">
                  <c:v>-579.73127947907574</c:v>
                </c:pt>
                <c:pt idx="76">
                  <c:v>-470.65253431172209</c:v>
                </c:pt>
                <c:pt idx="77">
                  <c:v>-504.12474143523991</c:v>
                </c:pt>
                <c:pt idx="78">
                  <c:v>-403.20903454572544</c:v>
                </c:pt>
                <c:pt idx="79">
                  <c:v>-434.18099321177124</c:v>
                </c:pt>
                <c:pt idx="80">
                  <c:v>-377.71046930427815</c:v>
                </c:pt>
                <c:pt idx="81">
                  <c:v>-403.0384165817959</c:v>
                </c:pt>
                <c:pt idx="82">
                  <c:v>-305.32729685493132</c:v>
                </c:pt>
                <c:pt idx="83">
                  <c:v>-348.77946832109387</c:v>
                </c:pt>
                <c:pt idx="84">
                  <c:v>-247.32525436808373</c:v>
                </c:pt>
                <c:pt idx="85">
                  <c:v>-275.30676676933399</c:v>
                </c:pt>
                <c:pt idx="86">
                  <c:v>-170.25538536536374</c:v>
                </c:pt>
                <c:pt idx="87">
                  <c:v>-209.0511060162537</c:v>
                </c:pt>
                <c:pt idx="88">
                  <c:v>19.431847573931691</c:v>
                </c:pt>
                <c:pt idx="89">
                  <c:v>-15.588903117740756</c:v>
                </c:pt>
                <c:pt idx="90">
                  <c:v>150.83163201294929</c:v>
                </c:pt>
                <c:pt idx="91">
                  <c:v>120.34199435916253</c:v>
                </c:pt>
                <c:pt idx="92">
                  <c:v>250.8080881812507</c:v>
                </c:pt>
                <c:pt idx="93">
                  <c:v>206.48033872096448</c:v>
                </c:pt>
                <c:pt idx="94">
                  <c:v>348.19231873356193</c:v>
                </c:pt>
                <c:pt idx="95">
                  <c:v>314.72787307875342</c:v>
                </c:pt>
                <c:pt idx="96">
                  <c:v>420.42950194716286</c:v>
                </c:pt>
                <c:pt idx="97">
                  <c:v>390.6608898391969</c:v>
                </c:pt>
                <c:pt idx="98">
                  <c:v>510.22797590474738</c:v>
                </c:pt>
                <c:pt idx="99">
                  <c:v>468.82499921423914</c:v>
                </c:pt>
                <c:pt idx="100">
                  <c:v>668.55297151262721</c:v>
                </c:pt>
                <c:pt idx="101">
                  <c:v>644.65959510951006</c:v>
                </c:pt>
                <c:pt idx="102">
                  <c:v>775.00994991888956</c:v>
                </c:pt>
                <c:pt idx="103">
                  <c:v>734.62311448803302</c:v>
                </c:pt>
                <c:pt idx="104">
                  <c:v>810.87728512223566</c:v>
                </c:pt>
                <c:pt idx="105">
                  <c:v>802.6700231464747</c:v>
                </c:pt>
                <c:pt idx="106">
                  <c:v>824.07850210316701</c:v>
                </c:pt>
                <c:pt idx="107">
                  <c:v>796.23556685622088</c:v>
                </c:pt>
                <c:pt idx="108">
                  <c:v>862.3275875117879</c:v>
                </c:pt>
                <c:pt idx="109">
                  <c:v>806.07674552279423</c:v>
                </c:pt>
                <c:pt idx="110">
                  <c:v>832.69737347132104</c:v>
                </c:pt>
                <c:pt idx="111">
                  <c:v>807.49515195212871</c:v>
                </c:pt>
                <c:pt idx="112">
                  <c:v>900.64121484389852</c:v>
                </c:pt>
                <c:pt idx="113">
                  <c:v>891.92458177610479</c:v>
                </c:pt>
                <c:pt idx="114">
                  <c:v>901.67949899266023</c:v>
                </c:pt>
                <c:pt idx="115">
                  <c:v>880.39501462419776</c:v>
                </c:pt>
                <c:pt idx="116">
                  <c:v>907.9753475921234</c:v>
                </c:pt>
                <c:pt idx="117">
                  <c:v>853.38578763372925</c:v>
                </c:pt>
                <c:pt idx="118">
                  <c:v>874.9213059401618</c:v>
                </c:pt>
                <c:pt idx="119">
                  <c:v>832.15925947316646</c:v>
                </c:pt>
                <c:pt idx="120">
                  <c:v>818.44855881759804</c:v>
                </c:pt>
                <c:pt idx="121">
                  <c:v>806.07416071313946</c:v>
                </c:pt>
                <c:pt idx="122">
                  <c:v>807.6511643240724</c:v>
                </c:pt>
                <c:pt idx="123">
                  <c:v>733.93324318644363</c:v>
                </c:pt>
                <c:pt idx="124">
                  <c:v>826.33336488512123</c:v>
                </c:pt>
                <c:pt idx="125">
                  <c:v>801.0501551086918</c:v>
                </c:pt>
                <c:pt idx="126">
                  <c:v>830.54407858090781</c:v>
                </c:pt>
                <c:pt idx="127">
                  <c:v>796.04933430913479</c:v>
                </c:pt>
                <c:pt idx="128">
                  <c:v>800.31652009937579</c:v>
                </c:pt>
                <c:pt idx="129">
                  <c:v>748.00639601271178</c:v>
                </c:pt>
                <c:pt idx="130">
                  <c:v>763.55817334109179</c:v>
                </c:pt>
                <c:pt idx="131">
                  <c:v>702.36449693908799</c:v>
                </c:pt>
                <c:pt idx="132">
                  <c:v>733.51482180336279</c:v>
                </c:pt>
                <c:pt idx="133">
                  <c:v>703.76943793239843</c:v>
                </c:pt>
                <c:pt idx="134">
                  <c:v>668.57597699398411</c:v>
                </c:pt>
                <c:pt idx="135">
                  <c:v>608.19234882162755</c:v>
                </c:pt>
                <c:pt idx="136">
                  <c:v>553.5233084272927</c:v>
                </c:pt>
                <c:pt idx="137">
                  <c:v>508.34291597928041</c:v>
                </c:pt>
                <c:pt idx="138">
                  <c:v>455.70012225269784</c:v>
                </c:pt>
                <c:pt idx="139">
                  <c:v>409.97703481241115</c:v>
                </c:pt>
                <c:pt idx="140">
                  <c:v>371.9087227415821</c:v>
                </c:pt>
                <c:pt idx="141">
                  <c:v>327.12555448091734</c:v>
                </c:pt>
                <c:pt idx="142">
                  <c:v>299.50789007264757</c:v>
                </c:pt>
                <c:pt idx="143">
                  <c:v>179.60662431679611</c:v>
                </c:pt>
                <c:pt idx="144">
                  <c:v>141.87608434030699</c:v>
                </c:pt>
                <c:pt idx="145">
                  <c:v>69.916834030585051</c:v>
                </c:pt>
                <c:pt idx="146">
                  <c:v>55.625238484258261</c:v>
                </c:pt>
                <c:pt idx="147">
                  <c:v>15.269019244296032</c:v>
                </c:pt>
                <c:pt idx="148">
                  <c:v>-53.694766104237715</c:v>
                </c:pt>
                <c:pt idx="149">
                  <c:v>-46.249879416552176</c:v>
                </c:pt>
                <c:pt idx="150">
                  <c:v>-37.626504122201368</c:v>
                </c:pt>
                <c:pt idx="151">
                  <c:v>-0.19227846717149077</c:v>
                </c:pt>
                <c:pt idx="152">
                  <c:v>-35.715123496696833</c:v>
                </c:pt>
                <c:pt idx="153">
                  <c:v>-79.863250390690155</c:v>
                </c:pt>
                <c:pt idx="154">
                  <c:v>-139.53850099439387</c:v>
                </c:pt>
                <c:pt idx="155">
                  <c:v>-171.89302154085817</c:v>
                </c:pt>
                <c:pt idx="156">
                  <c:v>-168.52371400633183</c:v>
                </c:pt>
                <c:pt idx="157">
                  <c:v>-237.12181552260517</c:v>
                </c:pt>
                <c:pt idx="158">
                  <c:v>-254.22504174055211</c:v>
                </c:pt>
                <c:pt idx="159">
                  <c:v>-314.15776422716863</c:v>
                </c:pt>
                <c:pt idx="160">
                  <c:v>-344.15433788816972</c:v>
                </c:pt>
                <c:pt idx="161">
                  <c:v>-392.59506559261717</c:v>
                </c:pt>
                <c:pt idx="162">
                  <c:v>-504.15821880009389</c:v>
                </c:pt>
                <c:pt idx="163">
                  <c:v>-441.90337670282406</c:v>
                </c:pt>
                <c:pt idx="164">
                  <c:v>-465.27143186533704</c:v>
                </c:pt>
                <c:pt idx="165">
                  <c:v>-565.31944417716659</c:v>
                </c:pt>
                <c:pt idx="166">
                  <c:v>-558.68101910665973</c:v>
                </c:pt>
                <c:pt idx="167">
                  <c:v>-605.71791121907791</c:v>
                </c:pt>
                <c:pt idx="168">
                  <c:v>-639.47007906377439</c:v>
                </c:pt>
                <c:pt idx="169">
                  <c:v>-658.67517044909528</c:v>
                </c:pt>
                <c:pt idx="170">
                  <c:v>-693.04924629451943</c:v>
                </c:pt>
                <c:pt idx="171">
                  <c:v>-698.47359820275688</c:v>
                </c:pt>
                <c:pt idx="172">
                  <c:v>-719.96819588020935</c:v>
                </c:pt>
                <c:pt idx="173">
                  <c:v>-720.32996953203565</c:v>
                </c:pt>
                <c:pt idx="174">
                  <c:v>-802.36312503210047</c:v>
                </c:pt>
                <c:pt idx="175">
                  <c:v>-699.69828673777647</c:v>
                </c:pt>
                <c:pt idx="176">
                  <c:v>-719.19085256328344</c:v>
                </c:pt>
                <c:pt idx="177">
                  <c:v>-695.59407413042027</c:v>
                </c:pt>
                <c:pt idx="178">
                  <c:v>-749.99816236147763</c:v>
                </c:pt>
                <c:pt idx="179">
                  <c:v>-710.7483306007889</c:v>
                </c:pt>
                <c:pt idx="180">
                  <c:v>-771.47684852364273</c:v>
                </c:pt>
                <c:pt idx="181">
                  <c:v>-669.65086053710183</c:v>
                </c:pt>
                <c:pt idx="182">
                  <c:v>-665.39333760055888</c:v>
                </c:pt>
                <c:pt idx="183">
                  <c:v>-683.60894914138498</c:v>
                </c:pt>
                <c:pt idx="184">
                  <c:v>-660.71328938704301</c:v>
                </c:pt>
                <c:pt idx="185">
                  <c:v>-659.12973267361122</c:v>
                </c:pt>
                <c:pt idx="186">
                  <c:v>-638.37732779605813</c:v>
                </c:pt>
                <c:pt idx="187">
                  <c:v>-670.70083603243438</c:v>
                </c:pt>
                <c:pt idx="188">
                  <c:v>-621.57080932340796</c:v>
                </c:pt>
                <c:pt idx="189">
                  <c:v>-598.92421218316213</c:v>
                </c:pt>
                <c:pt idx="190">
                  <c:v>-608.05133814865712</c:v>
                </c:pt>
                <c:pt idx="191">
                  <c:v>-604.22939366020364</c:v>
                </c:pt>
                <c:pt idx="192">
                  <c:v>-601.2213843102636</c:v>
                </c:pt>
                <c:pt idx="193">
                  <c:v>-585.26603201011403</c:v>
                </c:pt>
                <c:pt idx="194">
                  <c:v>-574.01733556700401</c:v>
                </c:pt>
                <c:pt idx="195">
                  <c:v>-508.62973544665601</c:v>
                </c:pt>
                <c:pt idx="196">
                  <c:v>-568.40554938784862</c:v>
                </c:pt>
                <c:pt idx="197">
                  <c:v>-508.5770231915285</c:v>
                </c:pt>
                <c:pt idx="198">
                  <c:v>-525.09479155651297</c:v>
                </c:pt>
                <c:pt idx="199">
                  <c:v>-454.92641196575187</c:v>
                </c:pt>
                <c:pt idx="200">
                  <c:v>-480.79659555521812</c:v>
                </c:pt>
                <c:pt idx="201">
                  <c:v>-406.39904949589254</c:v>
                </c:pt>
                <c:pt idx="202">
                  <c:v>-373.96363052313336</c:v>
                </c:pt>
                <c:pt idx="203">
                  <c:v>-363.36043354583489</c:v>
                </c:pt>
                <c:pt idx="204">
                  <c:v>-344.09124268659798</c:v>
                </c:pt>
                <c:pt idx="205">
                  <c:v>-330.27090885642156</c:v>
                </c:pt>
                <c:pt idx="206">
                  <c:v>-311.65866607494718</c:v>
                </c:pt>
                <c:pt idx="207">
                  <c:v>-286.60318385118353</c:v>
                </c:pt>
                <c:pt idx="208">
                  <c:v>-272.62498199955189</c:v>
                </c:pt>
                <c:pt idx="209">
                  <c:v>-307.03071338707559</c:v>
                </c:pt>
                <c:pt idx="210">
                  <c:v>-226.66316076697876</c:v>
                </c:pt>
                <c:pt idx="211">
                  <c:v>-168.83694770019247</c:v>
                </c:pt>
                <c:pt idx="212">
                  <c:v>-174.90996356637152</c:v>
                </c:pt>
                <c:pt idx="213">
                  <c:v>-88.367775393394368</c:v>
                </c:pt>
                <c:pt idx="214">
                  <c:v>-64.608688844788048</c:v>
                </c:pt>
                <c:pt idx="215">
                  <c:v>-28.525995163503467</c:v>
                </c:pt>
                <c:pt idx="216">
                  <c:v>-2.7233348099280192</c:v>
                </c:pt>
                <c:pt idx="217">
                  <c:v>26.932276749243101</c:v>
                </c:pt>
                <c:pt idx="218">
                  <c:v>-3.2598925805050385</c:v>
                </c:pt>
                <c:pt idx="219">
                  <c:v>99.101617961975535</c:v>
                </c:pt>
                <c:pt idx="220">
                  <c:v>46.48714193116848</c:v>
                </c:pt>
                <c:pt idx="221">
                  <c:v>70.769515472252351</c:v>
                </c:pt>
                <c:pt idx="222">
                  <c:v>46.718709403632602</c:v>
                </c:pt>
                <c:pt idx="223">
                  <c:v>122.44020136197651</c:v>
                </c:pt>
                <c:pt idx="224">
                  <c:v>80.998818831984863</c:v>
                </c:pt>
                <c:pt idx="225">
                  <c:v>127.362334646813</c:v>
                </c:pt>
                <c:pt idx="226">
                  <c:v>96.522352033021889</c:v>
                </c:pt>
                <c:pt idx="227">
                  <c:v>130.04376124851842</c:v>
                </c:pt>
                <c:pt idx="228">
                  <c:v>82.449361217149089</c:v>
                </c:pt>
                <c:pt idx="229">
                  <c:v>112.09898681634604</c:v>
                </c:pt>
                <c:pt idx="230">
                  <c:v>79.12138357299682</c:v>
                </c:pt>
                <c:pt idx="231">
                  <c:v>115.68069789630317</c:v>
                </c:pt>
                <c:pt idx="232">
                  <c:v>124.20450592131419</c:v>
                </c:pt>
                <c:pt idx="233">
                  <c:v>147.8618424983888</c:v>
                </c:pt>
                <c:pt idx="234">
                  <c:v>101.78848307244243</c:v>
                </c:pt>
                <c:pt idx="235">
                  <c:v>135.16662130574878</c:v>
                </c:pt>
                <c:pt idx="236">
                  <c:v>113.36498639688125</c:v>
                </c:pt>
                <c:pt idx="237">
                  <c:v>176.3234660262824</c:v>
                </c:pt>
                <c:pt idx="238">
                  <c:v>186.56959756225933</c:v>
                </c:pt>
                <c:pt idx="239">
                  <c:v>230.67461983143039</c:v>
                </c:pt>
                <c:pt idx="240">
                  <c:v>241.95677775759486</c:v>
                </c:pt>
                <c:pt idx="241">
                  <c:v>274.7650466983996</c:v>
                </c:pt>
                <c:pt idx="242">
                  <c:v>281.87924051197569</c:v>
                </c:pt>
                <c:pt idx="243">
                  <c:v>266.69608376918268</c:v>
                </c:pt>
                <c:pt idx="244">
                  <c:v>365.1365627928817</c:v>
                </c:pt>
                <c:pt idx="245">
                  <c:v>402.12495512062651</c:v>
                </c:pt>
                <c:pt idx="246">
                  <c:v>390.12380312101186</c:v>
                </c:pt>
                <c:pt idx="247">
                  <c:v>416.88392266866231</c:v>
                </c:pt>
                <c:pt idx="248">
                  <c:v>428.80979652411997</c:v>
                </c:pt>
                <c:pt idx="249">
                  <c:v>445.50353922760542</c:v>
                </c:pt>
                <c:pt idx="250">
                  <c:v>491.77949323126541</c:v>
                </c:pt>
                <c:pt idx="251">
                  <c:v>481.44622471126468</c:v>
                </c:pt>
                <c:pt idx="252">
                  <c:v>518.31657662563612</c:v>
                </c:pt>
                <c:pt idx="253">
                  <c:v>470.11625214528067</c:v>
                </c:pt>
                <c:pt idx="254">
                  <c:v>530.60941155693945</c:v>
                </c:pt>
                <c:pt idx="255">
                  <c:v>484.40606080537327</c:v>
                </c:pt>
                <c:pt idx="256">
                  <c:v>568.99394554727223</c:v>
                </c:pt>
                <c:pt idx="257">
                  <c:v>516.09287283265212</c:v>
                </c:pt>
                <c:pt idx="258">
                  <c:v>555.41789064581917</c:v>
                </c:pt>
                <c:pt idx="259">
                  <c:v>516.98957038960361</c:v>
                </c:pt>
                <c:pt idx="260">
                  <c:v>587.48941095641248</c:v>
                </c:pt>
                <c:pt idx="261">
                  <c:v>480.8753993466953</c:v>
                </c:pt>
                <c:pt idx="262">
                  <c:v>500.99887002132709</c:v>
                </c:pt>
                <c:pt idx="263">
                  <c:v>463.67777453859253</c:v>
                </c:pt>
                <c:pt idx="264">
                  <c:v>493.80841275320699</c:v>
                </c:pt>
                <c:pt idx="265">
                  <c:v>376.0092153164187</c:v>
                </c:pt>
                <c:pt idx="266">
                  <c:v>420.21415989019806</c:v>
                </c:pt>
                <c:pt idx="267">
                  <c:v>357.75556466068747</c:v>
                </c:pt>
                <c:pt idx="268">
                  <c:v>337.82151555658902</c:v>
                </c:pt>
                <c:pt idx="269">
                  <c:v>344.72190152684061</c:v>
                </c:pt>
                <c:pt idx="270">
                  <c:v>387.68421171921227</c:v>
                </c:pt>
                <c:pt idx="271">
                  <c:v>332.89292239399401</c:v>
                </c:pt>
                <c:pt idx="272">
                  <c:v>395.05131972209847</c:v>
                </c:pt>
                <c:pt idx="273">
                  <c:v>344.49643611865895</c:v>
                </c:pt>
                <c:pt idx="274">
                  <c:v>360.05107446651755</c:v>
                </c:pt>
                <c:pt idx="275">
                  <c:v>361.34433048147957</c:v>
                </c:pt>
                <c:pt idx="276">
                  <c:v>398.18522859940686</c:v>
                </c:pt>
                <c:pt idx="277">
                  <c:v>378.17262156374591</c:v>
                </c:pt>
                <c:pt idx="278">
                  <c:v>393.8948335624973</c:v>
                </c:pt>
                <c:pt idx="279">
                  <c:v>365.78461467567513</c:v>
                </c:pt>
                <c:pt idx="280">
                  <c:v>409.86790146728981</c:v>
                </c:pt>
                <c:pt idx="281">
                  <c:v>343.381791642812</c:v>
                </c:pt>
                <c:pt idx="282">
                  <c:v>389.264813020784</c:v>
                </c:pt>
                <c:pt idx="283">
                  <c:v>317.15293669763878</c:v>
                </c:pt>
                <c:pt idx="284">
                  <c:v>370.53176730176256</c:v>
                </c:pt>
                <c:pt idx="285">
                  <c:v>302.34402788164289</c:v>
                </c:pt>
                <c:pt idx="286">
                  <c:v>330.79634541775113</c:v>
                </c:pt>
                <c:pt idx="287">
                  <c:v>351.63935504230312</c:v>
                </c:pt>
                <c:pt idx="288">
                  <c:v>313.00211684071928</c:v>
                </c:pt>
                <c:pt idx="289">
                  <c:v>351.01448485560422</c:v>
                </c:pt>
                <c:pt idx="290">
                  <c:v>314.46370928232591</c:v>
                </c:pt>
                <c:pt idx="291">
                  <c:v>335.88684599606859</c:v>
                </c:pt>
                <c:pt idx="292">
                  <c:v>263.21127192507856</c:v>
                </c:pt>
                <c:pt idx="293">
                  <c:v>302.51403412379159</c:v>
                </c:pt>
              </c:numCache>
            </c:numRef>
          </c:yVal>
          <c:smooth val="0"/>
          <c:extLst xmlns:c16r2="http://schemas.microsoft.com/office/drawing/2015/06/chart">
            <c:ext xmlns:c16="http://schemas.microsoft.com/office/drawing/2014/chart" uri="{C3380CC4-5D6E-409C-BE32-E72D297353CC}">
              <c16:uniqueId val="{00000001-F953-4137-BCCC-C89713BD5548}"/>
            </c:ext>
          </c:extLst>
        </c:ser>
        <c:dLbls>
          <c:showLegendKey val="0"/>
          <c:showVal val="0"/>
          <c:showCatName val="0"/>
          <c:showSerName val="0"/>
          <c:showPercent val="0"/>
          <c:showBubbleSize val="0"/>
        </c:dLbls>
        <c:axId val="456842160"/>
        <c:axId val="456842552"/>
      </c:scatterChart>
      <c:valAx>
        <c:axId val="4568421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Data Point # in Original Run Sequence</a:t>
                </a:r>
              </a:p>
            </c:rich>
          </c:tx>
          <c:layout>
            <c:manualLayout>
              <c:xMode val="edge"/>
              <c:yMode val="edge"/>
              <c:x val="0.14457856623343768"/>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42552"/>
        <c:crossesAt val="0"/>
        <c:crossBetween val="midCat"/>
      </c:valAx>
      <c:valAx>
        <c:axId val="45684255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Residuals of y</a:t>
                </a:r>
              </a:p>
            </c:rich>
          </c:tx>
          <c:layout>
            <c:manualLayout>
              <c:xMode val="edge"/>
              <c:yMode val="edge"/>
              <c:x val="5.0602409638554217E-2"/>
              <c:y val="0.46875145815106445"/>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42160"/>
        <c:crossesAt val="0"/>
        <c:crossBetween val="midCat"/>
      </c:valAx>
      <c:spPr>
        <a:solidFill>
          <a:srgbClr val="FFFFFF"/>
        </a:solidFill>
        <a:ln w="25400">
          <a:noFill/>
        </a:ln>
      </c:spPr>
    </c:plotArea>
    <c:legend>
      <c:legendPos val="r"/>
      <c:layout>
        <c:manualLayout>
          <c:xMode val="edge"/>
          <c:yMode val="edge"/>
          <c:x val="0.61686822882079495"/>
          <c:y val="0.48611293379994164"/>
          <c:w val="0.31566290358283522"/>
          <c:h val="0.277778871391076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Chart Title</a:t>
            </a:r>
          </a:p>
        </c:rich>
      </c:tx>
      <c:layout>
        <c:manualLayout>
          <c:xMode val="edge"/>
          <c:yMode val="edge"/>
          <c:x val="0.36385592764759822"/>
          <c:y val="2.7777777777777776E-2"/>
        </c:manualLayout>
      </c:layout>
      <c:overlay val="0"/>
      <c:spPr>
        <a:noFill/>
        <a:ln w="25400">
          <a:noFill/>
        </a:ln>
      </c:spPr>
    </c:title>
    <c:autoTitleDeleted val="0"/>
    <c:plotArea>
      <c:layout>
        <c:manualLayout>
          <c:layoutTarget val="inner"/>
          <c:xMode val="edge"/>
          <c:yMode val="edge"/>
          <c:x val="9.6385655574237075E-2"/>
          <c:y val="0.3298622296218181"/>
          <c:w val="0.52048254010088024"/>
          <c:h val="0.54514073737500468"/>
        </c:manualLayout>
      </c:layout>
      <c:scatterChart>
        <c:scatterStyle val="lineMarker"/>
        <c:varyColors val="0"/>
        <c:ser>
          <c:idx val="0"/>
          <c:order val="0"/>
          <c:tx>
            <c:strRef>
              <c:f>LiveRegression_v1k!$E$42</c:f>
              <c:strCache>
                <c:ptCount val="1"/>
                <c:pt idx="0">
                  <c:v>Residuals of #planes_IFR</c:v>
                </c:pt>
              </c:strCache>
            </c:strRef>
          </c:tx>
          <c:spPr>
            <a:ln w="28575">
              <a:noFill/>
            </a:ln>
          </c:spPr>
          <c:marker>
            <c:symbol val="diamond"/>
            <c:size val="6"/>
            <c:spPr>
              <a:solidFill>
                <a:srgbClr val="666699"/>
              </a:solidFill>
              <a:ln>
                <a:solidFill>
                  <a:srgbClr val="666699"/>
                </a:solidFill>
                <a:prstDash val="solid"/>
              </a:ln>
            </c:spPr>
          </c:marker>
          <c:trendline>
            <c:spPr>
              <a:ln w="3175">
                <a:solidFill>
                  <a:srgbClr val="000000"/>
                </a:solidFill>
                <a:prstDash val="solid"/>
              </a:ln>
            </c:spPr>
            <c:trendlineType val="linear"/>
            <c:dispRSqr val="1"/>
            <c:dispEq val="1"/>
            <c:trendlineLbl>
              <c:layout/>
              <c:numFmt formatCode="General" sourceLinked="0"/>
              <c:spPr>
                <a:noFill/>
                <a:ln w="25400">
                  <a:noFill/>
                </a:ln>
              </c:spPr>
              <c:txPr>
                <a:bodyPr/>
                <a:lstStyle/>
                <a:p>
                  <a:pPr algn="l">
                    <a:defRPr sz="1000" b="0" i="0" u="none" strike="noStrike" baseline="0">
                      <a:solidFill>
                        <a:srgbClr val="000000"/>
                      </a:solidFill>
                      <a:latin typeface="Calibri"/>
                      <a:ea typeface="Calibri"/>
                      <a:cs typeface="Calibri"/>
                    </a:defRPr>
                  </a:pPr>
                  <a:endParaRPr lang="en-US"/>
                </a:p>
              </c:txPr>
            </c:trendlineLbl>
          </c:trendline>
          <c:xVal>
            <c:numRef>
              <c:f>LiveRegression_v1k!$E$43:$E$65000</c:f>
              <c:numCache>
                <c:formatCode>General</c:formatCode>
                <c:ptCount val="64958"/>
                <c:pt idx="0">
                  <c:v>283.70409251432147</c:v>
                </c:pt>
                <c:pt idx="1">
                  <c:v>324.64778596274618</c:v>
                </c:pt>
                <c:pt idx="2">
                  <c:v>214.74759494629848</c:v>
                </c:pt>
                <c:pt idx="3">
                  <c:v>241.4293290127805</c:v>
                </c:pt>
                <c:pt idx="4">
                  <c:v>143.22253756318969</c:v>
                </c:pt>
                <c:pt idx="5">
                  <c:v>206.19916226884038</c:v>
                </c:pt>
                <c:pt idx="6">
                  <c:v>92.702482401354928</c:v>
                </c:pt>
                <c:pt idx="7">
                  <c:v>126.0687340242871</c:v>
                </c:pt>
                <c:pt idx="8">
                  <c:v>38.16191586333548</c:v>
                </c:pt>
                <c:pt idx="9">
                  <c:v>64.356397236269459</c:v>
                </c:pt>
                <c:pt idx="10">
                  <c:v>-46.622415550599044</c:v>
                </c:pt>
                <c:pt idx="11">
                  <c:v>7.1804991370963762</c:v>
                </c:pt>
                <c:pt idx="12">
                  <c:v>-68.861570286801225</c:v>
                </c:pt>
                <c:pt idx="13">
                  <c:v>-45.564204874715188</c:v>
                </c:pt>
                <c:pt idx="14">
                  <c:v>-148.261519018135</c:v>
                </c:pt>
                <c:pt idx="15">
                  <c:v>-108.23014682233566</c:v>
                </c:pt>
                <c:pt idx="16">
                  <c:v>-189.65846673693545</c:v>
                </c:pt>
                <c:pt idx="17">
                  <c:v>-171.28146071560559</c:v>
                </c:pt>
                <c:pt idx="18">
                  <c:v>-211.89869042526357</c:v>
                </c:pt>
                <c:pt idx="19">
                  <c:v>-199.32733855945412</c:v>
                </c:pt>
                <c:pt idx="20">
                  <c:v>-265.88322235152054</c:v>
                </c:pt>
                <c:pt idx="21">
                  <c:v>-244.46903336941273</c:v>
                </c:pt>
                <c:pt idx="22">
                  <c:v>-312.89276396761738</c:v>
                </c:pt>
                <c:pt idx="23">
                  <c:v>-319.12869136101608</c:v>
                </c:pt>
                <c:pt idx="24">
                  <c:v>-322.01975382185037</c:v>
                </c:pt>
                <c:pt idx="25">
                  <c:v>-315.69637727712461</c:v>
                </c:pt>
                <c:pt idx="26">
                  <c:v>-359.22041031727167</c:v>
                </c:pt>
                <c:pt idx="27">
                  <c:v>-338.96390787791461</c:v>
                </c:pt>
                <c:pt idx="28">
                  <c:v>-397.15891078286461</c:v>
                </c:pt>
                <c:pt idx="29">
                  <c:v>-407.91064539269041</c:v>
                </c:pt>
                <c:pt idx="30">
                  <c:v>-400.97740676393721</c:v>
                </c:pt>
                <c:pt idx="31">
                  <c:v>-387.60663581022538</c:v>
                </c:pt>
                <c:pt idx="32">
                  <c:v>-435.36183915151378</c:v>
                </c:pt>
                <c:pt idx="33">
                  <c:v>-432.27193673464183</c:v>
                </c:pt>
                <c:pt idx="34">
                  <c:v>-482.70758268114537</c:v>
                </c:pt>
                <c:pt idx="35">
                  <c:v>-453.49096952019579</c:v>
                </c:pt>
                <c:pt idx="36">
                  <c:v>-470.97466359346288</c:v>
                </c:pt>
                <c:pt idx="37">
                  <c:v>-460.02828282186829</c:v>
                </c:pt>
                <c:pt idx="38">
                  <c:v>-471.76460191686817</c:v>
                </c:pt>
                <c:pt idx="39">
                  <c:v>-462.30237108451297</c:v>
                </c:pt>
                <c:pt idx="40">
                  <c:v>-471.13902504631585</c:v>
                </c:pt>
                <c:pt idx="41">
                  <c:v>-474.53285502727749</c:v>
                </c:pt>
                <c:pt idx="42">
                  <c:v>-448.36686593393574</c:v>
                </c:pt>
                <c:pt idx="43">
                  <c:v>-445.90457513327692</c:v>
                </c:pt>
                <c:pt idx="44">
                  <c:v>-442.01223390744394</c:v>
                </c:pt>
                <c:pt idx="45">
                  <c:v>-443.14661688375838</c:v>
                </c:pt>
                <c:pt idx="46">
                  <c:v>-444.92889226083071</c:v>
                </c:pt>
                <c:pt idx="47">
                  <c:v>-446.43143485778717</c:v>
                </c:pt>
                <c:pt idx="48">
                  <c:v>-425.65035365945323</c:v>
                </c:pt>
                <c:pt idx="49">
                  <c:v>-432.95510984344071</c:v>
                </c:pt>
                <c:pt idx="50">
                  <c:v>-440.01573690105386</c:v>
                </c:pt>
                <c:pt idx="51">
                  <c:v>-429.25397886827807</c:v>
                </c:pt>
                <c:pt idx="52">
                  <c:v>-449.24378703046852</c:v>
                </c:pt>
                <c:pt idx="53">
                  <c:v>-462.35773042512801</c:v>
                </c:pt>
                <c:pt idx="54">
                  <c:v>-448.66400664318428</c:v>
                </c:pt>
                <c:pt idx="55">
                  <c:v>-451.39704466356295</c:v>
                </c:pt>
                <c:pt idx="56">
                  <c:v>-465.01306215368197</c:v>
                </c:pt>
                <c:pt idx="57">
                  <c:v>-481.59086107152677</c:v>
                </c:pt>
                <c:pt idx="58">
                  <c:v>-466.82786156836983</c:v>
                </c:pt>
                <c:pt idx="59">
                  <c:v>-487.31283162257091</c:v>
                </c:pt>
                <c:pt idx="60">
                  <c:v>-466.92415800217861</c:v>
                </c:pt>
                <c:pt idx="61">
                  <c:v>-480.90235985381071</c:v>
                </c:pt>
                <c:pt idx="62">
                  <c:v>-475.04498011463829</c:v>
                </c:pt>
                <c:pt idx="63">
                  <c:v>-488.22407119627326</c:v>
                </c:pt>
                <c:pt idx="64">
                  <c:v>-486.80028426305955</c:v>
                </c:pt>
                <c:pt idx="65">
                  <c:v>-504.08880685841916</c:v>
                </c:pt>
                <c:pt idx="66">
                  <c:v>-492.81541061581265</c:v>
                </c:pt>
                <c:pt idx="67">
                  <c:v>-511.72817681809818</c:v>
                </c:pt>
                <c:pt idx="68">
                  <c:v>-511.75867269718538</c:v>
                </c:pt>
                <c:pt idx="69">
                  <c:v>-529.80400704343435</c:v>
                </c:pt>
                <c:pt idx="70">
                  <c:v>-533.51181640480399</c:v>
                </c:pt>
                <c:pt idx="71">
                  <c:v>-548.87459213000034</c:v>
                </c:pt>
                <c:pt idx="72">
                  <c:v>-545.13719440724151</c:v>
                </c:pt>
                <c:pt idx="73">
                  <c:v>-568.08257161133008</c:v>
                </c:pt>
                <c:pt idx="74">
                  <c:v>-553.17462268556551</c:v>
                </c:pt>
                <c:pt idx="75">
                  <c:v>-579.73127947907574</c:v>
                </c:pt>
                <c:pt idx="76">
                  <c:v>-470.65253431172209</c:v>
                </c:pt>
                <c:pt idx="77">
                  <c:v>-504.12474143523991</c:v>
                </c:pt>
                <c:pt idx="78">
                  <c:v>-403.20903454572544</c:v>
                </c:pt>
                <c:pt idx="79">
                  <c:v>-434.18099321177124</c:v>
                </c:pt>
                <c:pt idx="80">
                  <c:v>-377.71046930427815</c:v>
                </c:pt>
                <c:pt idx="81">
                  <c:v>-403.0384165817959</c:v>
                </c:pt>
                <c:pt idx="82">
                  <c:v>-305.32729685493132</c:v>
                </c:pt>
                <c:pt idx="83">
                  <c:v>-348.77946832109387</c:v>
                </c:pt>
                <c:pt idx="84">
                  <c:v>-247.32525436808373</c:v>
                </c:pt>
                <c:pt idx="85">
                  <c:v>-275.30676676933399</c:v>
                </c:pt>
                <c:pt idx="86">
                  <c:v>-170.25538536536374</c:v>
                </c:pt>
                <c:pt idx="87">
                  <c:v>-209.0511060162537</c:v>
                </c:pt>
                <c:pt idx="88">
                  <c:v>19.431847573931691</c:v>
                </c:pt>
                <c:pt idx="89">
                  <c:v>-15.588903117740756</c:v>
                </c:pt>
                <c:pt idx="90">
                  <c:v>150.83163201294929</c:v>
                </c:pt>
                <c:pt idx="91">
                  <c:v>120.34199435916253</c:v>
                </c:pt>
                <c:pt idx="92">
                  <c:v>250.8080881812507</c:v>
                </c:pt>
                <c:pt idx="93">
                  <c:v>206.48033872096448</c:v>
                </c:pt>
                <c:pt idx="94">
                  <c:v>348.19231873356193</c:v>
                </c:pt>
                <c:pt idx="95">
                  <c:v>314.72787307875342</c:v>
                </c:pt>
                <c:pt idx="96">
                  <c:v>420.42950194716286</c:v>
                </c:pt>
                <c:pt idx="97">
                  <c:v>390.6608898391969</c:v>
                </c:pt>
                <c:pt idx="98">
                  <c:v>510.22797590474738</c:v>
                </c:pt>
                <c:pt idx="99">
                  <c:v>468.82499921423914</c:v>
                </c:pt>
                <c:pt idx="100">
                  <c:v>668.55297151262721</c:v>
                </c:pt>
                <c:pt idx="101">
                  <c:v>644.65959510951006</c:v>
                </c:pt>
                <c:pt idx="102">
                  <c:v>775.00994991888956</c:v>
                </c:pt>
                <c:pt idx="103">
                  <c:v>734.62311448803302</c:v>
                </c:pt>
                <c:pt idx="104">
                  <c:v>810.87728512223566</c:v>
                </c:pt>
                <c:pt idx="105">
                  <c:v>802.6700231464747</c:v>
                </c:pt>
                <c:pt idx="106">
                  <c:v>824.07850210316701</c:v>
                </c:pt>
                <c:pt idx="107">
                  <c:v>796.23556685622088</c:v>
                </c:pt>
                <c:pt idx="108">
                  <c:v>862.3275875117879</c:v>
                </c:pt>
                <c:pt idx="109">
                  <c:v>806.07674552279423</c:v>
                </c:pt>
                <c:pt idx="110">
                  <c:v>832.69737347132104</c:v>
                </c:pt>
                <c:pt idx="111">
                  <c:v>807.49515195212871</c:v>
                </c:pt>
                <c:pt idx="112">
                  <c:v>900.64121484389852</c:v>
                </c:pt>
                <c:pt idx="113">
                  <c:v>891.92458177610479</c:v>
                </c:pt>
                <c:pt idx="114">
                  <c:v>901.67949899266023</c:v>
                </c:pt>
                <c:pt idx="115">
                  <c:v>880.39501462419776</c:v>
                </c:pt>
                <c:pt idx="116">
                  <c:v>907.9753475921234</c:v>
                </c:pt>
                <c:pt idx="117">
                  <c:v>853.38578763372925</c:v>
                </c:pt>
                <c:pt idx="118">
                  <c:v>874.9213059401618</c:v>
                </c:pt>
                <c:pt idx="119">
                  <c:v>832.15925947316646</c:v>
                </c:pt>
                <c:pt idx="120">
                  <c:v>818.44855881759804</c:v>
                </c:pt>
                <c:pt idx="121">
                  <c:v>806.07416071313946</c:v>
                </c:pt>
                <c:pt idx="122">
                  <c:v>807.6511643240724</c:v>
                </c:pt>
                <c:pt idx="123">
                  <c:v>733.93324318644363</c:v>
                </c:pt>
                <c:pt idx="124">
                  <c:v>826.33336488512123</c:v>
                </c:pt>
                <c:pt idx="125">
                  <c:v>801.0501551086918</c:v>
                </c:pt>
                <c:pt idx="126">
                  <c:v>830.54407858090781</c:v>
                </c:pt>
                <c:pt idx="127">
                  <c:v>796.04933430913479</c:v>
                </c:pt>
                <c:pt idx="128">
                  <c:v>800.31652009937579</c:v>
                </c:pt>
                <c:pt idx="129">
                  <c:v>748.00639601271178</c:v>
                </c:pt>
                <c:pt idx="130">
                  <c:v>763.55817334109179</c:v>
                </c:pt>
                <c:pt idx="131">
                  <c:v>702.36449693908799</c:v>
                </c:pt>
                <c:pt idx="132">
                  <c:v>733.51482180336279</c:v>
                </c:pt>
                <c:pt idx="133">
                  <c:v>703.76943793239843</c:v>
                </c:pt>
                <c:pt idx="134">
                  <c:v>668.57597699398411</c:v>
                </c:pt>
                <c:pt idx="135">
                  <c:v>608.19234882162755</c:v>
                </c:pt>
                <c:pt idx="136">
                  <c:v>553.5233084272927</c:v>
                </c:pt>
                <c:pt idx="137">
                  <c:v>508.34291597928041</c:v>
                </c:pt>
                <c:pt idx="138">
                  <c:v>455.70012225269784</c:v>
                </c:pt>
                <c:pt idx="139">
                  <c:v>409.97703481241115</c:v>
                </c:pt>
                <c:pt idx="140">
                  <c:v>371.9087227415821</c:v>
                </c:pt>
                <c:pt idx="141">
                  <c:v>327.12555448091734</c:v>
                </c:pt>
                <c:pt idx="142">
                  <c:v>299.50789007264757</c:v>
                </c:pt>
                <c:pt idx="143">
                  <c:v>179.60662431679611</c:v>
                </c:pt>
                <c:pt idx="144">
                  <c:v>141.87608434030699</c:v>
                </c:pt>
                <c:pt idx="145">
                  <c:v>69.916834030585051</c:v>
                </c:pt>
                <c:pt idx="146">
                  <c:v>55.625238484258261</c:v>
                </c:pt>
                <c:pt idx="147">
                  <c:v>15.269019244296032</c:v>
                </c:pt>
                <c:pt idx="148">
                  <c:v>-53.694766104237715</c:v>
                </c:pt>
                <c:pt idx="149">
                  <c:v>-46.249879416552176</c:v>
                </c:pt>
                <c:pt idx="150">
                  <c:v>-37.626504122201368</c:v>
                </c:pt>
                <c:pt idx="151">
                  <c:v>-0.19227846717149077</c:v>
                </c:pt>
                <c:pt idx="152">
                  <c:v>-35.715123496696833</c:v>
                </c:pt>
                <c:pt idx="153">
                  <c:v>-79.863250390690155</c:v>
                </c:pt>
                <c:pt idx="154">
                  <c:v>-139.53850099439387</c:v>
                </c:pt>
                <c:pt idx="155">
                  <c:v>-171.89302154085817</c:v>
                </c:pt>
                <c:pt idx="156">
                  <c:v>-168.52371400633183</c:v>
                </c:pt>
                <c:pt idx="157">
                  <c:v>-237.12181552260517</c:v>
                </c:pt>
                <c:pt idx="158">
                  <c:v>-254.22504174055211</c:v>
                </c:pt>
                <c:pt idx="159">
                  <c:v>-314.15776422716863</c:v>
                </c:pt>
                <c:pt idx="160">
                  <c:v>-344.15433788816972</c:v>
                </c:pt>
                <c:pt idx="161">
                  <c:v>-392.59506559261717</c:v>
                </c:pt>
                <c:pt idx="162">
                  <c:v>-504.15821880009389</c:v>
                </c:pt>
                <c:pt idx="163">
                  <c:v>-441.90337670282406</c:v>
                </c:pt>
                <c:pt idx="164">
                  <c:v>-465.27143186533704</c:v>
                </c:pt>
                <c:pt idx="165">
                  <c:v>-565.31944417716659</c:v>
                </c:pt>
                <c:pt idx="166">
                  <c:v>-558.68101910665973</c:v>
                </c:pt>
                <c:pt idx="167">
                  <c:v>-605.71791121907791</c:v>
                </c:pt>
                <c:pt idx="168">
                  <c:v>-639.47007906377439</c:v>
                </c:pt>
                <c:pt idx="169">
                  <c:v>-658.67517044909528</c:v>
                </c:pt>
                <c:pt idx="170">
                  <c:v>-693.04924629451943</c:v>
                </c:pt>
                <c:pt idx="171">
                  <c:v>-698.47359820275688</c:v>
                </c:pt>
                <c:pt idx="172">
                  <c:v>-719.96819588020935</c:v>
                </c:pt>
                <c:pt idx="173">
                  <c:v>-720.32996953203565</c:v>
                </c:pt>
                <c:pt idx="174">
                  <c:v>-802.36312503210047</c:v>
                </c:pt>
                <c:pt idx="175">
                  <c:v>-699.69828673777647</c:v>
                </c:pt>
                <c:pt idx="176">
                  <c:v>-719.19085256328344</c:v>
                </c:pt>
                <c:pt idx="177">
                  <c:v>-695.59407413042027</c:v>
                </c:pt>
                <c:pt idx="178">
                  <c:v>-749.99816236147763</c:v>
                </c:pt>
                <c:pt idx="179">
                  <c:v>-710.7483306007889</c:v>
                </c:pt>
                <c:pt idx="180">
                  <c:v>-771.47684852364273</c:v>
                </c:pt>
                <c:pt idx="181">
                  <c:v>-669.65086053710183</c:v>
                </c:pt>
                <c:pt idx="182">
                  <c:v>-665.39333760055888</c:v>
                </c:pt>
                <c:pt idx="183">
                  <c:v>-683.60894914138498</c:v>
                </c:pt>
                <c:pt idx="184">
                  <c:v>-660.71328938704301</c:v>
                </c:pt>
                <c:pt idx="185">
                  <c:v>-659.12973267361122</c:v>
                </c:pt>
                <c:pt idx="186">
                  <c:v>-638.37732779605813</c:v>
                </c:pt>
                <c:pt idx="187">
                  <c:v>-670.70083603243438</c:v>
                </c:pt>
                <c:pt idx="188">
                  <c:v>-621.57080932340796</c:v>
                </c:pt>
                <c:pt idx="189">
                  <c:v>-598.92421218316213</c:v>
                </c:pt>
                <c:pt idx="190">
                  <c:v>-608.05133814865712</c:v>
                </c:pt>
                <c:pt idx="191">
                  <c:v>-604.22939366020364</c:v>
                </c:pt>
                <c:pt idx="192">
                  <c:v>-601.2213843102636</c:v>
                </c:pt>
                <c:pt idx="193">
                  <c:v>-585.26603201011403</c:v>
                </c:pt>
                <c:pt idx="194">
                  <c:v>-574.01733556700401</c:v>
                </c:pt>
                <c:pt idx="195">
                  <c:v>-508.62973544665601</c:v>
                </c:pt>
                <c:pt idx="196">
                  <c:v>-568.40554938784862</c:v>
                </c:pt>
                <c:pt idx="197">
                  <c:v>-508.5770231915285</c:v>
                </c:pt>
                <c:pt idx="198">
                  <c:v>-525.09479155651297</c:v>
                </c:pt>
                <c:pt idx="199">
                  <c:v>-454.92641196575187</c:v>
                </c:pt>
                <c:pt idx="200">
                  <c:v>-480.79659555521812</c:v>
                </c:pt>
                <c:pt idx="201">
                  <c:v>-406.39904949589254</c:v>
                </c:pt>
                <c:pt idx="202">
                  <c:v>-373.96363052313336</c:v>
                </c:pt>
                <c:pt idx="203">
                  <c:v>-363.36043354583489</c:v>
                </c:pt>
                <c:pt idx="204">
                  <c:v>-344.09124268659798</c:v>
                </c:pt>
                <c:pt idx="205">
                  <c:v>-330.27090885642156</c:v>
                </c:pt>
                <c:pt idx="206">
                  <c:v>-311.65866607494718</c:v>
                </c:pt>
                <c:pt idx="207">
                  <c:v>-286.60318385118353</c:v>
                </c:pt>
                <c:pt idx="208">
                  <c:v>-272.62498199955189</c:v>
                </c:pt>
                <c:pt idx="209">
                  <c:v>-307.03071338707559</c:v>
                </c:pt>
                <c:pt idx="210">
                  <c:v>-226.66316076697876</c:v>
                </c:pt>
                <c:pt idx="211">
                  <c:v>-168.83694770019247</c:v>
                </c:pt>
                <c:pt idx="212">
                  <c:v>-174.90996356637152</c:v>
                </c:pt>
                <c:pt idx="213">
                  <c:v>-88.367775393394368</c:v>
                </c:pt>
                <c:pt idx="214">
                  <c:v>-64.608688844788048</c:v>
                </c:pt>
                <c:pt idx="215">
                  <c:v>-28.525995163503467</c:v>
                </c:pt>
                <c:pt idx="216">
                  <c:v>-2.7233348099280192</c:v>
                </c:pt>
                <c:pt idx="217">
                  <c:v>26.932276749243101</c:v>
                </c:pt>
                <c:pt idx="218">
                  <c:v>-3.2598925805050385</c:v>
                </c:pt>
                <c:pt idx="219">
                  <c:v>99.101617961975535</c:v>
                </c:pt>
                <c:pt idx="220">
                  <c:v>46.48714193116848</c:v>
                </c:pt>
                <c:pt idx="221">
                  <c:v>70.769515472252351</c:v>
                </c:pt>
                <c:pt idx="222">
                  <c:v>46.718709403632602</c:v>
                </c:pt>
                <c:pt idx="223">
                  <c:v>122.44020136197651</c:v>
                </c:pt>
                <c:pt idx="224">
                  <c:v>80.998818831984863</c:v>
                </c:pt>
                <c:pt idx="225">
                  <c:v>127.362334646813</c:v>
                </c:pt>
                <c:pt idx="226">
                  <c:v>96.522352033021889</c:v>
                </c:pt>
                <c:pt idx="227">
                  <c:v>130.04376124851842</c:v>
                </c:pt>
                <c:pt idx="228">
                  <c:v>82.449361217149089</c:v>
                </c:pt>
                <c:pt idx="229">
                  <c:v>112.09898681634604</c:v>
                </c:pt>
                <c:pt idx="230">
                  <c:v>79.12138357299682</c:v>
                </c:pt>
                <c:pt idx="231">
                  <c:v>115.68069789630317</c:v>
                </c:pt>
                <c:pt idx="232">
                  <c:v>124.20450592131419</c:v>
                </c:pt>
                <c:pt idx="233">
                  <c:v>147.8618424983888</c:v>
                </c:pt>
                <c:pt idx="234">
                  <c:v>101.78848307244243</c:v>
                </c:pt>
                <c:pt idx="235">
                  <c:v>135.16662130574878</c:v>
                </c:pt>
                <c:pt idx="236">
                  <c:v>113.36498639688125</c:v>
                </c:pt>
                <c:pt idx="237">
                  <c:v>176.3234660262824</c:v>
                </c:pt>
                <c:pt idx="238">
                  <c:v>186.56959756225933</c:v>
                </c:pt>
                <c:pt idx="239">
                  <c:v>230.67461983143039</c:v>
                </c:pt>
                <c:pt idx="240">
                  <c:v>241.95677775759486</c:v>
                </c:pt>
                <c:pt idx="241">
                  <c:v>274.7650466983996</c:v>
                </c:pt>
                <c:pt idx="242">
                  <c:v>281.87924051197569</c:v>
                </c:pt>
                <c:pt idx="243">
                  <c:v>266.69608376918268</c:v>
                </c:pt>
                <c:pt idx="244">
                  <c:v>365.1365627928817</c:v>
                </c:pt>
                <c:pt idx="245">
                  <c:v>402.12495512062651</c:v>
                </c:pt>
                <c:pt idx="246">
                  <c:v>390.12380312101186</c:v>
                </c:pt>
                <c:pt idx="247">
                  <c:v>416.88392266866231</c:v>
                </c:pt>
                <c:pt idx="248">
                  <c:v>428.80979652411997</c:v>
                </c:pt>
                <c:pt idx="249">
                  <c:v>445.50353922760542</c:v>
                </c:pt>
                <c:pt idx="250">
                  <c:v>491.77949323126541</c:v>
                </c:pt>
                <c:pt idx="251">
                  <c:v>481.44622471126468</c:v>
                </c:pt>
                <c:pt idx="252">
                  <c:v>518.31657662563612</c:v>
                </c:pt>
                <c:pt idx="253">
                  <c:v>470.11625214528067</c:v>
                </c:pt>
                <c:pt idx="254">
                  <c:v>530.60941155693945</c:v>
                </c:pt>
                <c:pt idx="255">
                  <c:v>484.40606080537327</c:v>
                </c:pt>
                <c:pt idx="256">
                  <c:v>568.99394554727223</c:v>
                </c:pt>
                <c:pt idx="257">
                  <c:v>516.09287283265212</c:v>
                </c:pt>
                <c:pt idx="258">
                  <c:v>555.41789064581917</c:v>
                </c:pt>
                <c:pt idx="259">
                  <c:v>516.98957038960361</c:v>
                </c:pt>
                <c:pt idx="260">
                  <c:v>587.48941095641248</c:v>
                </c:pt>
                <c:pt idx="261">
                  <c:v>480.8753993466953</c:v>
                </c:pt>
                <c:pt idx="262">
                  <c:v>500.99887002132709</c:v>
                </c:pt>
                <c:pt idx="263">
                  <c:v>463.67777453859253</c:v>
                </c:pt>
                <c:pt idx="264">
                  <c:v>493.80841275320699</c:v>
                </c:pt>
                <c:pt idx="265">
                  <c:v>376.0092153164187</c:v>
                </c:pt>
                <c:pt idx="266">
                  <c:v>420.21415989019806</c:v>
                </c:pt>
                <c:pt idx="267">
                  <c:v>357.75556466068747</c:v>
                </c:pt>
                <c:pt idx="268">
                  <c:v>337.82151555658902</c:v>
                </c:pt>
                <c:pt idx="269">
                  <c:v>344.72190152684061</c:v>
                </c:pt>
                <c:pt idx="270">
                  <c:v>387.68421171921227</c:v>
                </c:pt>
                <c:pt idx="271">
                  <c:v>332.89292239399401</c:v>
                </c:pt>
                <c:pt idx="272">
                  <c:v>395.05131972209847</c:v>
                </c:pt>
                <c:pt idx="273">
                  <c:v>344.49643611865895</c:v>
                </c:pt>
                <c:pt idx="274">
                  <c:v>360.05107446651755</c:v>
                </c:pt>
                <c:pt idx="275">
                  <c:v>361.34433048147957</c:v>
                </c:pt>
                <c:pt idx="276">
                  <c:v>398.18522859940686</c:v>
                </c:pt>
                <c:pt idx="277">
                  <c:v>378.17262156374591</c:v>
                </c:pt>
                <c:pt idx="278">
                  <c:v>393.8948335624973</c:v>
                </c:pt>
                <c:pt idx="279">
                  <c:v>365.78461467567513</c:v>
                </c:pt>
                <c:pt idx="280">
                  <c:v>409.86790146728981</c:v>
                </c:pt>
                <c:pt idx="281">
                  <c:v>343.381791642812</c:v>
                </c:pt>
                <c:pt idx="282">
                  <c:v>389.264813020784</c:v>
                </c:pt>
                <c:pt idx="283">
                  <c:v>317.15293669763878</c:v>
                </c:pt>
                <c:pt idx="284">
                  <c:v>370.53176730176256</c:v>
                </c:pt>
                <c:pt idx="285">
                  <c:v>302.34402788164289</c:v>
                </c:pt>
                <c:pt idx="286">
                  <c:v>330.79634541775113</c:v>
                </c:pt>
                <c:pt idx="287">
                  <c:v>351.63935504230312</c:v>
                </c:pt>
                <c:pt idx="288">
                  <c:v>313.00211684071928</c:v>
                </c:pt>
                <c:pt idx="289">
                  <c:v>351.01448485560422</c:v>
                </c:pt>
                <c:pt idx="290">
                  <c:v>314.46370928232591</c:v>
                </c:pt>
                <c:pt idx="291">
                  <c:v>335.88684599606859</c:v>
                </c:pt>
                <c:pt idx="292">
                  <c:v>263.21127192507856</c:v>
                </c:pt>
                <c:pt idx="293">
                  <c:v>302.51403412379159</c:v>
                </c:pt>
              </c:numCache>
            </c:numRef>
          </c:xVal>
          <c:yVal>
            <c:numRef>
              <c:f>LiveRegression_v1k!$E$44:$E$65000</c:f>
              <c:numCache>
                <c:formatCode>General</c:formatCode>
                <c:ptCount val="64957"/>
                <c:pt idx="0">
                  <c:v>324.64778596274618</c:v>
                </c:pt>
                <c:pt idx="1">
                  <c:v>214.74759494629848</c:v>
                </c:pt>
                <c:pt idx="2">
                  <c:v>241.4293290127805</c:v>
                </c:pt>
                <c:pt idx="3">
                  <c:v>143.22253756318969</c:v>
                </c:pt>
                <c:pt idx="4">
                  <c:v>206.19916226884038</c:v>
                </c:pt>
                <c:pt idx="5">
                  <c:v>92.702482401354928</c:v>
                </c:pt>
                <c:pt idx="6">
                  <c:v>126.0687340242871</c:v>
                </c:pt>
                <c:pt idx="7">
                  <c:v>38.16191586333548</c:v>
                </c:pt>
                <c:pt idx="8">
                  <c:v>64.356397236269459</c:v>
                </c:pt>
                <c:pt idx="9">
                  <c:v>-46.622415550599044</c:v>
                </c:pt>
                <c:pt idx="10">
                  <c:v>7.1804991370963762</c:v>
                </c:pt>
                <c:pt idx="11">
                  <c:v>-68.861570286801225</c:v>
                </c:pt>
                <c:pt idx="12">
                  <c:v>-45.564204874715188</c:v>
                </c:pt>
                <c:pt idx="13">
                  <c:v>-148.261519018135</c:v>
                </c:pt>
                <c:pt idx="14">
                  <c:v>-108.23014682233566</c:v>
                </c:pt>
                <c:pt idx="15">
                  <c:v>-189.65846673693545</c:v>
                </c:pt>
                <c:pt idx="16">
                  <c:v>-171.28146071560559</c:v>
                </c:pt>
                <c:pt idx="17">
                  <c:v>-211.89869042526357</c:v>
                </c:pt>
                <c:pt idx="18">
                  <c:v>-199.32733855945412</c:v>
                </c:pt>
                <c:pt idx="19">
                  <c:v>-265.88322235152054</c:v>
                </c:pt>
                <c:pt idx="20">
                  <c:v>-244.46903336941273</c:v>
                </c:pt>
                <c:pt idx="21">
                  <c:v>-312.89276396761738</c:v>
                </c:pt>
                <c:pt idx="22">
                  <c:v>-319.12869136101608</c:v>
                </c:pt>
                <c:pt idx="23">
                  <c:v>-322.01975382185037</c:v>
                </c:pt>
                <c:pt idx="24">
                  <c:v>-315.69637727712461</c:v>
                </c:pt>
                <c:pt idx="25">
                  <c:v>-359.22041031727167</c:v>
                </c:pt>
                <c:pt idx="26">
                  <c:v>-338.96390787791461</c:v>
                </c:pt>
                <c:pt idx="27">
                  <c:v>-397.15891078286461</c:v>
                </c:pt>
                <c:pt idx="28">
                  <c:v>-407.91064539269041</c:v>
                </c:pt>
                <c:pt idx="29">
                  <c:v>-400.97740676393721</c:v>
                </c:pt>
                <c:pt idx="30">
                  <c:v>-387.60663581022538</c:v>
                </c:pt>
                <c:pt idx="31">
                  <c:v>-435.36183915151378</c:v>
                </c:pt>
                <c:pt idx="32">
                  <c:v>-432.27193673464183</c:v>
                </c:pt>
                <c:pt idx="33">
                  <c:v>-482.70758268114537</c:v>
                </c:pt>
                <c:pt idx="34">
                  <c:v>-453.49096952019579</c:v>
                </c:pt>
                <c:pt idx="35">
                  <c:v>-470.97466359346288</c:v>
                </c:pt>
                <c:pt idx="36">
                  <c:v>-460.02828282186829</c:v>
                </c:pt>
                <c:pt idx="37">
                  <c:v>-471.76460191686817</c:v>
                </c:pt>
                <c:pt idx="38">
                  <c:v>-462.30237108451297</c:v>
                </c:pt>
                <c:pt idx="39">
                  <c:v>-471.13902504631585</c:v>
                </c:pt>
                <c:pt idx="40">
                  <c:v>-474.53285502727749</c:v>
                </c:pt>
                <c:pt idx="41">
                  <c:v>-448.36686593393574</c:v>
                </c:pt>
                <c:pt idx="42">
                  <c:v>-445.90457513327692</c:v>
                </c:pt>
                <c:pt idx="43">
                  <c:v>-442.01223390744394</c:v>
                </c:pt>
                <c:pt idx="44">
                  <c:v>-443.14661688375838</c:v>
                </c:pt>
                <c:pt idx="45">
                  <c:v>-444.92889226083071</c:v>
                </c:pt>
                <c:pt idx="46">
                  <c:v>-446.43143485778717</c:v>
                </c:pt>
                <c:pt idx="47">
                  <c:v>-425.65035365945323</c:v>
                </c:pt>
                <c:pt idx="48">
                  <c:v>-432.95510984344071</c:v>
                </c:pt>
                <c:pt idx="49">
                  <c:v>-440.01573690105386</c:v>
                </c:pt>
                <c:pt idx="50">
                  <c:v>-429.25397886827807</c:v>
                </c:pt>
                <c:pt idx="51">
                  <c:v>-449.24378703046852</c:v>
                </c:pt>
                <c:pt idx="52">
                  <c:v>-462.35773042512801</c:v>
                </c:pt>
                <c:pt idx="53">
                  <c:v>-448.66400664318428</c:v>
                </c:pt>
                <c:pt idx="54">
                  <c:v>-451.39704466356295</c:v>
                </c:pt>
                <c:pt idx="55">
                  <c:v>-465.01306215368197</c:v>
                </c:pt>
                <c:pt idx="56">
                  <c:v>-481.59086107152677</c:v>
                </c:pt>
                <c:pt idx="57">
                  <c:v>-466.82786156836983</c:v>
                </c:pt>
                <c:pt idx="58">
                  <c:v>-487.31283162257091</c:v>
                </c:pt>
                <c:pt idx="59">
                  <c:v>-466.92415800217861</c:v>
                </c:pt>
                <c:pt idx="60">
                  <c:v>-480.90235985381071</c:v>
                </c:pt>
                <c:pt idx="61">
                  <c:v>-475.04498011463829</c:v>
                </c:pt>
                <c:pt idx="62">
                  <c:v>-488.22407119627326</c:v>
                </c:pt>
                <c:pt idx="63">
                  <c:v>-486.80028426305955</c:v>
                </c:pt>
                <c:pt idx="64">
                  <c:v>-504.08880685841916</c:v>
                </c:pt>
                <c:pt idx="65">
                  <c:v>-492.81541061581265</c:v>
                </c:pt>
                <c:pt idx="66">
                  <c:v>-511.72817681809818</c:v>
                </c:pt>
                <c:pt idx="67">
                  <c:v>-511.75867269718538</c:v>
                </c:pt>
                <c:pt idx="68">
                  <c:v>-529.80400704343435</c:v>
                </c:pt>
                <c:pt idx="69">
                  <c:v>-533.51181640480399</c:v>
                </c:pt>
                <c:pt idx="70">
                  <c:v>-548.87459213000034</c:v>
                </c:pt>
                <c:pt idx="71">
                  <c:v>-545.13719440724151</c:v>
                </c:pt>
                <c:pt idx="72">
                  <c:v>-568.08257161133008</c:v>
                </c:pt>
                <c:pt idx="73">
                  <c:v>-553.17462268556551</c:v>
                </c:pt>
                <c:pt idx="74">
                  <c:v>-579.73127947907574</c:v>
                </c:pt>
                <c:pt idx="75">
                  <c:v>-470.65253431172209</c:v>
                </c:pt>
                <c:pt idx="76">
                  <c:v>-504.12474143523991</c:v>
                </c:pt>
                <c:pt idx="77">
                  <c:v>-403.20903454572544</c:v>
                </c:pt>
                <c:pt idx="78">
                  <c:v>-434.18099321177124</c:v>
                </c:pt>
                <c:pt idx="79">
                  <c:v>-377.71046930427815</c:v>
                </c:pt>
                <c:pt idx="80">
                  <c:v>-403.0384165817959</c:v>
                </c:pt>
                <c:pt idx="81">
                  <c:v>-305.32729685493132</c:v>
                </c:pt>
                <c:pt idx="82">
                  <c:v>-348.77946832109387</c:v>
                </c:pt>
                <c:pt idx="83">
                  <c:v>-247.32525436808373</c:v>
                </c:pt>
                <c:pt idx="84">
                  <c:v>-275.30676676933399</c:v>
                </c:pt>
                <c:pt idx="85">
                  <c:v>-170.25538536536374</c:v>
                </c:pt>
                <c:pt idx="86">
                  <c:v>-209.0511060162537</c:v>
                </c:pt>
                <c:pt idx="87">
                  <c:v>19.431847573931691</c:v>
                </c:pt>
                <c:pt idx="88">
                  <c:v>-15.588903117740756</c:v>
                </c:pt>
                <c:pt idx="89">
                  <c:v>150.83163201294929</c:v>
                </c:pt>
                <c:pt idx="90">
                  <c:v>120.34199435916253</c:v>
                </c:pt>
                <c:pt idx="91">
                  <c:v>250.8080881812507</c:v>
                </c:pt>
                <c:pt idx="92">
                  <c:v>206.48033872096448</c:v>
                </c:pt>
                <c:pt idx="93">
                  <c:v>348.19231873356193</c:v>
                </c:pt>
                <c:pt idx="94">
                  <c:v>314.72787307875342</c:v>
                </c:pt>
                <c:pt idx="95">
                  <c:v>420.42950194716286</c:v>
                </c:pt>
                <c:pt idx="96">
                  <c:v>390.6608898391969</c:v>
                </c:pt>
                <c:pt idx="97">
                  <c:v>510.22797590474738</c:v>
                </c:pt>
                <c:pt idx="98">
                  <c:v>468.82499921423914</c:v>
                </c:pt>
                <c:pt idx="99">
                  <c:v>668.55297151262721</c:v>
                </c:pt>
                <c:pt idx="100">
                  <c:v>644.65959510951006</c:v>
                </c:pt>
                <c:pt idx="101">
                  <c:v>775.00994991888956</c:v>
                </c:pt>
                <c:pt idx="102">
                  <c:v>734.62311448803302</c:v>
                </c:pt>
                <c:pt idx="103">
                  <c:v>810.87728512223566</c:v>
                </c:pt>
                <c:pt idx="104">
                  <c:v>802.6700231464747</c:v>
                </c:pt>
                <c:pt idx="105">
                  <c:v>824.07850210316701</c:v>
                </c:pt>
                <c:pt idx="106">
                  <c:v>796.23556685622088</c:v>
                </c:pt>
                <c:pt idx="107">
                  <c:v>862.3275875117879</c:v>
                </c:pt>
                <c:pt idx="108">
                  <c:v>806.07674552279423</c:v>
                </c:pt>
                <c:pt idx="109">
                  <c:v>832.69737347132104</c:v>
                </c:pt>
                <c:pt idx="110">
                  <c:v>807.49515195212871</c:v>
                </c:pt>
                <c:pt idx="111">
                  <c:v>900.64121484389852</c:v>
                </c:pt>
                <c:pt idx="112">
                  <c:v>891.92458177610479</c:v>
                </c:pt>
                <c:pt idx="113">
                  <c:v>901.67949899266023</c:v>
                </c:pt>
                <c:pt idx="114">
                  <c:v>880.39501462419776</c:v>
                </c:pt>
                <c:pt idx="115">
                  <c:v>907.9753475921234</c:v>
                </c:pt>
                <c:pt idx="116">
                  <c:v>853.38578763372925</c:v>
                </c:pt>
                <c:pt idx="117">
                  <c:v>874.9213059401618</c:v>
                </c:pt>
                <c:pt idx="118">
                  <c:v>832.15925947316646</c:v>
                </c:pt>
                <c:pt idx="119">
                  <c:v>818.44855881759804</c:v>
                </c:pt>
                <c:pt idx="120">
                  <c:v>806.07416071313946</c:v>
                </c:pt>
                <c:pt idx="121">
                  <c:v>807.6511643240724</c:v>
                </c:pt>
                <c:pt idx="122">
                  <c:v>733.93324318644363</c:v>
                </c:pt>
                <c:pt idx="123">
                  <c:v>826.33336488512123</c:v>
                </c:pt>
                <c:pt idx="124">
                  <c:v>801.0501551086918</c:v>
                </c:pt>
                <c:pt idx="125">
                  <c:v>830.54407858090781</c:v>
                </c:pt>
                <c:pt idx="126">
                  <c:v>796.04933430913479</c:v>
                </c:pt>
                <c:pt idx="127">
                  <c:v>800.31652009937579</c:v>
                </c:pt>
                <c:pt idx="128">
                  <c:v>748.00639601271178</c:v>
                </c:pt>
                <c:pt idx="129">
                  <c:v>763.55817334109179</c:v>
                </c:pt>
                <c:pt idx="130">
                  <c:v>702.36449693908799</c:v>
                </c:pt>
                <c:pt idx="131">
                  <c:v>733.51482180336279</c:v>
                </c:pt>
                <c:pt idx="132">
                  <c:v>703.76943793239843</c:v>
                </c:pt>
                <c:pt idx="133">
                  <c:v>668.57597699398411</c:v>
                </c:pt>
                <c:pt idx="134">
                  <c:v>608.19234882162755</c:v>
                </c:pt>
                <c:pt idx="135">
                  <c:v>553.5233084272927</c:v>
                </c:pt>
                <c:pt idx="136">
                  <c:v>508.34291597928041</c:v>
                </c:pt>
                <c:pt idx="137">
                  <c:v>455.70012225269784</c:v>
                </c:pt>
                <c:pt idx="138">
                  <c:v>409.97703481241115</c:v>
                </c:pt>
                <c:pt idx="139">
                  <c:v>371.9087227415821</c:v>
                </c:pt>
                <c:pt idx="140">
                  <c:v>327.12555448091734</c:v>
                </c:pt>
                <c:pt idx="141">
                  <c:v>299.50789007264757</c:v>
                </c:pt>
                <c:pt idx="142">
                  <c:v>179.60662431679611</c:v>
                </c:pt>
                <c:pt idx="143">
                  <c:v>141.87608434030699</c:v>
                </c:pt>
                <c:pt idx="144">
                  <c:v>69.916834030585051</c:v>
                </c:pt>
                <c:pt idx="145">
                  <c:v>55.625238484258261</c:v>
                </c:pt>
                <c:pt idx="146">
                  <c:v>15.269019244296032</c:v>
                </c:pt>
                <c:pt idx="147">
                  <c:v>-53.694766104237715</c:v>
                </c:pt>
                <c:pt idx="148">
                  <c:v>-46.249879416552176</c:v>
                </c:pt>
                <c:pt idx="149">
                  <c:v>-37.626504122201368</c:v>
                </c:pt>
                <c:pt idx="150">
                  <c:v>-0.19227846717149077</c:v>
                </c:pt>
                <c:pt idx="151">
                  <c:v>-35.715123496696833</c:v>
                </c:pt>
                <c:pt idx="152">
                  <c:v>-79.863250390690155</c:v>
                </c:pt>
                <c:pt idx="153">
                  <c:v>-139.53850099439387</c:v>
                </c:pt>
                <c:pt idx="154">
                  <c:v>-171.89302154085817</c:v>
                </c:pt>
                <c:pt idx="155">
                  <c:v>-168.52371400633183</c:v>
                </c:pt>
                <c:pt idx="156">
                  <c:v>-237.12181552260517</c:v>
                </c:pt>
                <c:pt idx="157">
                  <c:v>-254.22504174055211</c:v>
                </c:pt>
                <c:pt idx="158">
                  <c:v>-314.15776422716863</c:v>
                </c:pt>
                <c:pt idx="159">
                  <c:v>-344.15433788816972</c:v>
                </c:pt>
                <c:pt idx="160">
                  <c:v>-392.59506559261717</c:v>
                </c:pt>
                <c:pt idx="161">
                  <c:v>-504.15821880009389</c:v>
                </c:pt>
                <c:pt idx="162">
                  <c:v>-441.90337670282406</c:v>
                </c:pt>
                <c:pt idx="163">
                  <c:v>-465.27143186533704</c:v>
                </c:pt>
                <c:pt idx="164">
                  <c:v>-565.31944417716659</c:v>
                </c:pt>
                <c:pt idx="165">
                  <c:v>-558.68101910665973</c:v>
                </c:pt>
                <c:pt idx="166">
                  <c:v>-605.71791121907791</c:v>
                </c:pt>
                <c:pt idx="167">
                  <c:v>-639.47007906377439</c:v>
                </c:pt>
                <c:pt idx="168">
                  <c:v>-658.67517044909528</c:v>
                </c:pt>
                <c:pt idx="169">
                  <c:v>-693.04924629451943</c:v>
                </c:pt>
                <c:pt idx="170">
                  <c:v>-698.47359820275688</c:v>
                </c:pt>
                <c:pt idx="171">
                  <c:v>-719.96819588020935</c:v>
                </c:pt>
                <c:pt idx="172">
                  <c:v>-720.32996953203565</c:v>
                </c:pt>
                <c:pt idx="173">
                  <c:v>-802.36312503210047</c:v>
                </c:pt>
                <c:pt idx="174">
                  <c:v>-699.69828673777647</c:v>
                </c:pt>
                <c:pt idx="175">
                  <c:v>-719.19085256328344</c:v>
                </c:pt>
                <c:pt idx="176">
                  <c:v>-695.59407413042027</c:v>
                </c:pt>
                <c:pt idx="177">
                  <c:v>-749.99816236147763</c:v>
                </c:pt>
                <c:pt idx="178">
                  <c:v>-710.7483306007889</c:v>
                </c:pt>
                <c:pt idx="179">
                  <c:v>-771.47684852364273</c:v>
                </c:pt>
                <c:pt idx="180">
                  <c:v>-669.65086053710183</c:v>
                </c:pt>
                <c:pt idx="181">
                  <c:v>-665.39333760055888</c:v>
                </c:pt>
                <c:pt idx="182">
                  <c:v>-683.60894914138498</c:v>
                </c:pt>
                <c:pt idx="183">
                  <c:v>-660.71328938704301</c:v>
                </c:pt>
                <c:pt idx="184">
                  <c:v>-659.12973267361122</c:v>
                </c:pt>
                <c:pt idx="185">
                  <c:v>-638.37732779605813</c:v>
                </c:pt>
                <c:pt idx="186">
                  <c:v>-670.70083603243438</c:v>
                </c:pt>
                <c:pt idx="187">
                  <c:v>-621.57080932340796</c:v>
                </c:pt>
                <c:pt idx="188">
                  <c:v>-598.92421218316213</c:v>
                </c:pt>
                <c:pt idx="189">
                  <c:v>-608.05133814865712</c:v>
                </c:pt>
                <c:pt idx="190">
                  <c:v>-604.22939366020364</c:v>
                </c:pt>
                <c:pt idx="191">
                  <c:v>-601.2213843102636</c:v>
                </c:pt>
                <c:pt idx="192">
                  <c:v>-585.26603201011403</c:v>
                </c:pt>
                <c:pt idx="193">
                  <c:v>-574.01733556700401</c:v>
                </c:pt>
                <c:pt idx="194">
                  <c:v>-508.62973544665601</c:v>
                </c:pt>
                <c:pt idx="195">
                  <c:v>-568.40554938784862</c:v>
                </c:pt>
                <c:pt idx="196">
                  <c:v>-508.5770231915285</c:v>
                </c:pt>
                <c:pt idx="197">
                  <c:v>-525.09479155651297</c:v>
                </c:pt>
                <c:pt idx="198">
                  <c:v>-454.92641196575187</c:v>
                </c:pt>
                <c:pt idx="199">
                  <c:v>-480.79659555521812</c:v>
                </c:pt>
                <c:pt idx="200">
                  <c:v>-406.39904949589254</c:v>
                </c:pt>
                <c:pt idx="201">
                  <c:v>-373.96363052313336</c:v>
                </c:pt>
                <c:pt idx="202">
                  <c:v>-363.36043354583489</c:v>
                </c:pt>
                <c:pt idx="203">
                  <c:v>-344.09124268659798</c:v>
                </c:pt>
                <c:pt idx="204">
                  <c:v>-330.27090885642156</c:v>
                </c:pt>
                <c:pt idx="205">
                  <c:v>-311.65866607494718</c:v>
                </c:pt>
                <c:pt idx="206">
                  <c:v>-286.60318385118353</c:v>
                </c:pt>
                <c:pt idx="207">
                  <c:v>-272.62498199955189</c:v>
                </c:pt>
                <c:pt idx="208">
                  <c:v>-307.03071338707559</c:v>
                </c:pt>
                <c:pt idx="209">
                  <c:v>-226.66316076697876</c:v>
                </c:pt>
                <c:pt idx="210">
                  <c:v>-168.83694770019247</c:v>
                </c:pt>
                <c:pt idx="211">
                  <c:v>-174.90996356637152</c:v>
                </c:pt>
                <c:pt idx="212">
                  <c:v>-88.367775393394368</c:v>
                </c:pt>
                <c:pt idx="213">
                  <c:v>-64.608688844788048</c:v>
                </c:pt>
                <c:pt idx="214">
                  <c:v>-28.525995163503467</c:v>
                </c:pt>
                <c:pt idx="215">
                  <c:v>-2.7233348099280192</c:v>
                </c:pt>
                <c:pt idx="216">
                  <c:v>26.932276749243101</c:v>
                </c:pt>
                <c:pt idx="217">
                  <c:v>-3.2598925805050385</c:v>
                </c:pt>
                <c:pt idx="218">
                  <c:v>99.101617961975535</c:v>
                </c:pt>
                <c:pt idx="219">
                  <c:v>46.48714193116848</c:v>
                </c:pt>
                <c:pt idx="220">
                  <c:v>70.769515472252351</c:v>
                </c:pt>
                <c:pt idx="221">
                  <c:v>46.718709403632602</c:v>
                </c:pt>
                <c:pt idx="222">
                  <c:v>122.44020136197651</c:v>
                </c:pt>
                <c:pt idx="223">
                  <c:v>80.998818831984863</c:v>
                </c:pt>
                <c:pt idx="224">
                  <c:v>127.362334646813</c:v>
                </c:pt>
                <c:pt idx="225">
                  <c:v>96.522352033021889</c:v>
                </c:pt>
                <c:pt idx="226">
                  <c:v>130.04376124851842</c:v>
                </c:pt>
                <c:pt idx="227">
                  <c:v>82.449361217149089</c:v>
                </c:pt>
                <c:pt idx="228">
                  <c:v>112.09898681634604</c:v>
                </c:pt>
                <c:pt idx="229">
                  <c:v>79.12138357299682</c:v>
                </c:pt>
                <c:pt idx="230">
                  <c:v>115.68069789630317</c:v>
                </c:pt>
                <c:pt idx="231">
                  <c:v>124.20450592131419</c:v>
                </c:pt>
                <c:pt idx="232">
                  <c:v>147.8618424983888</c:v>
                </c:pt>
                <c:pt idx="233">
                  <c:v>101.78848307244243</c:v>
                </c:pt>
                <c:pt idx="234">
                  <c:v>135.16662130574878</c:v>
                </c:pt>
                <c:pt idx="235">
                  <c:v>113.36498639688125</c:v>
                </c:pt>
                <c:pt idx="236">
                  <c:v>176.3234660262824</c:v>
                </c:pt>
                <c:pt idx="237">
                  <c:v>186.56959756225933</c:v>
                </c:pt>
                <c:pt idx="238">
                  <c:v>230.67461983143039</c:v>
                </c:pt>
                <c:pt idx="239">
                  <c:v>241.95677775759486</c:v>
                </c:pt>
                <c:pt idx="240">
                  <c:v>274.7650466983996</c:v>
                </c:pt>
                <c:pt idx="241">
                  <c:v>281.87924051197569</c:v>
                </c:pt>
                <c:pt idx="242">
                  <c:v>266.69608376918268</c:v>
                </c:pt>
                <c:pt idx="243">
                  <c:v>365.1365627928817</c:v>
                </c:pt>
                <c:pt idx="244">
                  <c:v>402.12495512062651</c:v>
                </c:pt>
                <c:pt idx="245">
                  <c:v>390.12380312101186</c:v>
                </c:pt>
                <c:pt idx="246">
                  <c:v>416.88392266866231</c:v>
                </c:pt>
                <c:pt idx="247">
                  <c:v>428.80979652411997</c:v>
                </c:pt>
                <c:pt idx="248">
                  <c:v>445.50353922760542</c:v>
                </c:pt>
                <c:pt idx="249">
                  <c:v>491.77949323126541</c:v>
                </c:pt>
                <c:pt idx="250">
                  <c:v>481.44622471126468</c:v>
                </c:pt>
                <c:pt idx="251">
                  <c:v>518.31657662563612</c:v>
                </c:pt>
                <c:pt idx="252">
                  <c:v>470.11625214528067</c:v>
                </c:pt>
                <c:pt idx="253">
                  <c:v>530.60941155693945</c:v>
                </c:pt>
                <c:pt idx="254">
                  <c:v>484.40606080537327</c:v>
                </c:pt>
                <c:pt idx="255">
                  <c:v>568.99394554727223</c:v>
                </c:pt>
                <c:pt idx="256">
                  <c:v>516.09287283265212</c:v>
                </c:pt>
                <c:pt idx="257">
                  <c:v>555.41789064581917</c:v>
                </c:pt>
                <c:pt idx="258">
                  <c:v>516.98957038960361</c:v>
                </c:pt>
                <c:pt idx="259">
                  <c:v>587.48941095641248</c:v>
                </c:pt>
                <c:pt idx="260">
                  <c:v>480.8753993466953</c:v>
                </c:pt>
                <c:pt idx="261">
                  <c:v>500.99887002132709</c:v>
                </c:pt>
                <c:pt idx="262">
                  <c:v>463.67777453859253</c:v>
                </c:pt>
                <c:pt idx="263">
                  <c:v>493.80841275320699</c:v>
                </c:pt>
                <c:pt idx="264">
                  <c:v>376.0092153164187</c:v>
                </c:pt>
                <c:pt idx="265">
                  <c:v>420.21415989019806</c:v>
                </c:pt>
                <c:pt idx="266">
                  <c:v>357.75556466068747</c:v>
                </c:pt>
                <c:pt idx="267">
                  <c:v>337.82151555658902</c:v>
                </c:pt>
                <c:pt idx="268">
                  <c:v>344.72190152684061</c:v>
                </c:pt>
                <c:pt idx="269">
                  <c:v>387.68421171921227</c:v>
                </c:pt>
                <c:pt idx="270">
                  <c:v>332.89292239399401</c:v>
                </c:pt>
                <c:pt idx="271">
                  <c:v>395.05131972209847</c:v>
                </c:pt>
                <c:pt idx="272">
                  <c:v>344.49643611865895</c:v>
                </c:pt>
                <c:pt idx="273">
                  <c:v>360.05107446651755</c:v>
                </c:pt>
                <c:pt idx="274">
                  <c:v>361.34433048147957</c:v>
                </c:pt>
                <c:pt idx="275">
                  <c:v>398.18522859940686</c:v>
                </c:pt>
                <c:pt idx="276">
                  <c:v>378.17262156374591</c:v>
                </c:pt>
                <c:pt idx="277">
                  <c:v>393.8948335624973</c:v>
                </c:pt>
                <c:pt idx="278">
                  <c:v>365.78461467567513</c:v>
                </c:pt>
                <c:pt idx="279">
                  <c:v>409.86790146728981</c:v>
                </c:pt>
                <c:pt idx="280">
                  <c:v>343.381791642812</c:v>
                </c:pt>
                <c:pt idx="281">
                  <c:v>389.264813020784</c:v>
                </c:pt>
                <c:pt idx="282">
                  <c:v>317.15293669763878</c:v>
                </c:pt>
                <c:pt idx="283">
                  <c:v>370.53176730176256</c:v>
                </c:pt>
                <c:pt idx="284">
                  <c:v>302.34402788164289</c:v>
                </c:pt>
                <c:pt idx="285">
                  <c:v>330.79634541775113</c:v>
                </c:pt>
                <c:pt idx="286">
                  <c:v>351.63935504230312</c:v>
                </c:pt>
                <c:pt idx="287">
                  <c:v>313.00211684071928</c:v>
                </c:pt>
                <c:pt idx="288">
                  <c:v>351.01448485560422</c:v>
                </c:pt>
                <c:pt idx="289">
                  <c:v>314.46370928232591</c:v>
                </c:pt>
                <c:pt idx="290">
                  <c:v>335.88684599606859</c:v>
                </c:pt>
                <c:pt idx="291">
                  <c:v>263.21127192507856</c:v>
                </c:pt>
                <c:pt idx="292">
                  <c:v>302.51403412379159</c:v>
                </c:pt>
              </c:numCache>
            </c:numRef>
          </c:yVal>
          <c:smooth val="0"/>
          <c:extLst xmlns:c16r2="http://schemas.microsoft.com/office/drawing/2015/06/chart">
            <c:ext xmlns:c16="http://schemas.microsoft.com/office/drawing/2014/chart" uri="{C3380CC4-5D6E-409C-BE32-E72D297353CC}">
              <c16:uniqueId val="{00000001-6483-4A06-9FE3-2608A413D5F0}"/>
            </c:ext>
          </c:extLst>
        </c:ser>
        <c:dLbls>
          <c:showLegendKey val="0"/>
          <c:showVal val="0"/>
          <c:showCatName val="0"/>
          <c:showSerName val="0"/>
          <c:showPercent val="0"/>
          <c:showBubbleSize val="0"/>
        </c:dLbls>
        <c:axId val="456843336"/>
        <c:axId val="456843728"/>
      </c:scatterChart>
      <c:valAx>
        <c:axId val="4568433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data point # n in original sequence</a:t>
                </a:r>
              </a:p>
            </c:rich>
          </c:tx>
          <c:layout>
            <c:manualLayout>
              <c:xMode val="edge"/>
              <c:yMode val="edge"/>
              <c:x val="0.12771109635391961"/>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43728"/>
        <c:crossesAt val="0"/>
        <c:crossBetween val="midCat"/>
      </c:valAx>
      <c:valAx>
        <c:axId val="45684372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data point # (n+1) in original sequence</a:t>
                </a:r>
              </a:p>
            </c:rich>
          </c:tx>
          <c:layout>
            <c:manualLayout>
              <c:xMode val="edge"/>
              <c:yMode val="edge"/>
              <c:x val="1.2048192771084338E-2"/>
              <c:y val="0.2340740740740740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6843336"/>
        <c:crossesAt val="0"/>
        <c:crossBetween val="midCat"/>
      </c:valAx>
      <c:spPr>
        <a:solidFill>
          <a:srgbClr val="FFFFFF"/>
        </a:solidFill>
        <a:ln w="25400">
          <a:noFill/>
        </a:ln>
      </c:spPr>
    </c:plotArea>
    <c:legend>
      <c:legendPos val="r"/>
      <c:layout>
        <c:manualLayout>
          <c:xMode val="edge"/>
          <c:yMode val="edge"/>
          <c:x val="0.61686822882079495"/>
          <c:y val="0.48611293379994164"/>
          <c:w val="0.31566290358283522"/>
          <c:h val="0.277778871391076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Observed y</a:t>
            </a:r>
          </a:p>
        </c:rich>
      </c:tx>
      <c:layout>
        <c:manualLayout>
          <c:xMode val="edge"/>
          <c:yMode val="edge"/>
          <c:x val="0.32865168539325845"/>
          <c:y val="2.5089605734767026E-2"/>
        </c:manualLayout>
      </c:layout>
      <c:overlay val="0"/>
      <c:spPr>
        <a:noFill/>
        <a:ln w="25400">
          <a:noFill/>
        </a:ln>
      </c:spPr>
    </c:title>
    <c:autoTitleDeleted val="0"/>
    <c:plotArea>
      <c:layout>
        <c:manualLayout>
          <c:layoutTarget val="inner"/>
          <c:xMode val="edge"/>
          <c:yMode val="edge"/>
          <c:x val="0.11235955056179775"/>
          <c:y val="0.3405029839514167"/>
          <c:w val="0.5646067415730337"/>
          <c:h val="0.53046780657694392"/>
        </c:manualLayout>
      </c:layout>
      <c:scatterChart>
        <c:scatterStyle val="lineMarker"/>
        <c:varyColors val="0"/>
        <c:ser>
          <c:idx val="0"/>
          <c:order val="0"/>
          <c:tx>
            <c:strRef>
              <c:f>LiveRegression_v1k!$C$42</c:f>
              <c:strCache>
                <c:ptCount val="1"/>
                <c:pt idx="0">
                  <c:v>Observed #planes_IFR</c:v>
                </c:pt>
              </c:strCache>
            </c:strRef>
          </c:tx>
          <c:spPr>
            <a:ln w="28575">
              <a:noFill/>
            </a:ln>
          </c:spPr>
          <c:marker>
            <c:symbol val="diamond"/>
            <c:size val="6"/>
            <c:spPr>
              <a:solidFill>
                <a:srgbClr val="666699"/>
              </a:solidFill>
              <a:ln>
                <a:solidFill>
                  <a:srgbClr val="666699"/>
                </a:solidFill>
                <a:prstDash val="solid"/>
              </a:ln>
            </c:spPr>
          </c:marker>
          <c:xVal>
            <c:numRef>
              <c:f>LiveRegression_v1k!$D$43:$D$65000</c:f>
              <c:numCache>
                <c:formatCode>General</c:formatCode>
                <c:ptCount val="64958"/>
                <c:pt idx="0">
                  <c:v>2092.879240819012</c:v>
                </c:pt>
                <c:pt idx="1">
                  <c:v>2057.6855473705873</c:v>
                </c:pt>
                <c:pt idx="2">
                  <c:v>2023.0216358229325</c:v>
                </c:pt>
                <c:pt idx="3">
                  <c:v>1988.904004320553</c:v>
                </c:pt>
                <c:pt idx="4">
                  <c:v>1955.3488910082388</c:v>
                </c:pt>
                <c:pt idx="5">
                  <c:v>1922.3722663025881</c:v>
                </c:pt>
                <c:pt idx="6">
                  <c:v>1889.9898252909527</c:v>
                </c:pt>
                <c:pt idx="7">
                  <c:v>1858.2169802614271</c:v>
                </c:pt>
                <c:pt idx="8">
                  <c:v>1827.0688533674338</c:v>
                </c:pt>
                <c:pt idx="9">
                  <c:v>1796.5602694303973</c:v>
                </c:pt>
                <c:pt idx="10">
                  <c:v>1766.7057488839323</c:v>
                </c:pt>
                <c:pt idx="11">
                  <c:v>1737.5195008629037</c:v>
                </c:pt>
                <c:pt idx="12">
                  <c:v>1709.0154164406474</c:v>
                </c:pt>
                <c:pt idx="13">
                  <c:v>1681.2070620175723</c:v>
                </c:pt>
                <c:pt idx="14">
                  <c:v>1654.1076728642888</c:v>
                </c:pt>
                <c:pt idx="15">
                  <c:v>1627.7301468223357</c:v>
                </c:pt>
                <c:pt idx="16">
                  <c:v>1602.0870381655068</c:v>
                </c:pt>
                <c:pt idx="17">
                  <c:v>1577.1905516246966</c:v>
                </c:pt>
                <c:pt idx="18">
                  <c:v>1553.0525365791098</c:v>
                </c:pt>
                <c:pt idx="19">
                  <c:v>1529.684481416597</c:v>
                </c:pt>
                <c:pt idx="20">
                  <c:v>1507.0975080658063</c:v>
                </c:pt>
                <c:pt idx="21">
                  <c:v>1485.302366702746</c:v>
                </c:pt>
                <c:pt idx="22">
                  <c:v>1464.3094306342841</c:v>
                </c:pt>
                <c:pt idx="23">
                  <c:v>1444.1286913610161</c:v>
                </c:pt>
                <c:pt idx="24">
                  <c:v>1424.7697538218504</c:v>
                </c:pt>
                <c:pt idx="25">
                  <c:v>1406.2418318225791</c:v>
                </c:pt>
                <c:pt idx="26">
                  <c:v>1388.5537436506049</c:v>
                </c:pt>
                <c:pt idx="27">
                  <c:v>1371.7139078779146</c:v>
                </c:pt>
                <c:pt idx="28">
                  <c:v>1355.7303393542932</c:v>
                </c:pt>
                <c:pt idx="29">
                  <c:v>1340.6106453926905</c:v>
                </c:pt>
                <c:pt idx="30">
                  <c:v>1326.3620221485526</c:v>
                </c:pt>
                <c:pt idx="31">
                  <c:v>1312.9912511948407</c:v>
                </c:pt>
                <c:pt idx="32">
                  <c:v>1300.5046962943709</c:v>
                </c:pt>
                <c:pt idx="33">
                  <c:v>1288.9083003710055</c:v>
                </c:pt>
                <c:pt idx="34">
                  <c:v>1278.2075826811454</c:v>
                </c:pt>
                <c:pt idx="35">
                  <c:v>1268.4076361868624</c:v>
                </c:pt>
                <c:pt idx="36">
                  <c:v>1259.5131251319244</c:v>
                </c:pt>
                <c:pt idx="37">
                  <c:v>1251.5282828218683</c:v>
                </c:pt>
                <c:pt idx="38">
                  <c:v>1244.4569096091759</c:v>
                </c:pt>
                <c:pt idx="39">
                  <c:v>1238.302371084513</c:v>
                </c:pt>
                <c:pt idx="40">
                  <c:v>1233.0675964748873</c:v>
                </c:pt>
                <c:pt idx="41">
                  <c:v>1228.7550772494997</c:v>
                </c:pt>
                <c:pt idx="42">
                  <c:v>1225.3668659339357</c:v>
                </c:pt>
                <c:pt idx="43">
                  <c:v>1222.9045751332769</c:v>
                </c:pt>
                <c:pt idx="44">
                  <c:v>1221.3693767645868</c:v>
                </c:pt>
                <c:pt idx="45">
                  <c:v>1220.762001499143</c:v>
                </c:pt>
                <c:pt idx="46">
                  <c:v>1221.0827384146769</c:v>
                </c:pt>
                <c:pt idx="47">
                  <c:v>1222.3314348577871</c:v>
                </c:pt>
                <c:pt idx="48">
                  <c:v>1224.5074965165961</c:v>
                </c:pt>
                <c:pt idx="49">
                  <c:v>1227.6217765101073</c:v>
                </c:pt>
                <c:pt idx="50">
                  <c:v>1231.6521005374175</c:v>
                </c:pt>
                <c:pt idx="51">
                  <c:v>1236.5873122016114</c:v>
                </c:pt>
                <c:pt idx="52">
                  <c:v>1242.4580727447542</c:v>
                </c:pt>
                <c:pt idx="53">
                  <c:v>1249.2466193140169</c:v>
                </c:pt>
                <c:pt idx="54">
                  <c:v>1256.9497209288986</c:v>
                </c:pt>
                <c:pt idx="55">
                  <c:v>1265.5637113302296</c:v>
                </c:pt>
                <c:pt idx="56">
                  <c:v>1275.0844907251105</c:v>
                </c:pt>
                <c:pt idx="57">
                  <c:v>1285.5075277381934</c:v>
                </c:pt>
                <c:pt idx="58">
                  <c:v>1296.8278615683698</c:v>
                </c:pt>
                <c:pt idx="59">
                  <c:v>1309.0401043498437</c:v>
                </c:pt>
                <c:pt idx="60">
                  <c:v>1322.1384437164643</c:v>
                </c:pt>
                <c:pt idx="61">
                  <c:v>1336.1166455680964</c:v>
                </c:pt>
                <c:pt idx="62">
                  <c:v>1350.9680570377152</c:v>
                </c:pt>
                <c:pt idx="63">
                  <c:v>1366.6856096578117</c:v>
                </c:pt>
                <c:pt idx="64">
                  <c:v>1383.261822724598</c:v>
                </c:pt>
                <c:pt idx="65">
                  <c:v>1400.6888068584192</c:v>
                </c:pt>
                <c:pt idx="66">
                  <c:v>1418.9582677586698</c:v>
                </c:pt>
                <c:pt idx="67">
                  <c:v>1438.0615101514315</c:v>
                </c:pt>
                <c:pt idx="68">
                  <c:v>1457.9894419279547</c:v>
                </c:pt>
                <c:pt idx="69">
                  <c:v>1478.7325784720058</c:v>
                </c:pt>
                <c:pt idx="70">
                  <c:v>1500.2810471740347</c:v>
                </c:pt>
                <c:pt idx="71">
                  <c:v>1522.6245921300003</c:v>
                </c:pt>
                <c:pt idx="72">
                  <c:v>1545.7525790226262</c:v>
                </c:pt>
                <c:pt idx="73">
                  <c:v>1569.6540001827586</c:v>
                </c:pt>
                <c:pt idx="74">
                  <c:v>1594.3174798284226</c:v>
                </c:pt>
                <c:pt idx="75">
                  <c:v>1619.7312794790757</c:v>
                </c:pt>
                <c:pt idx="76">
                  <c:v>1645.8833035424914</c:v>
                </c:pt>
                <c:pt idx="77">
                  <c:v>1672.7611050716037</c:v>
                </c:pt>
                <c:pt idx="78">
                  <c:v>1700.3518916885826</c:v>
                </c:pt>
                <c:pt idx="79">
                  <c:v>1728.6425316733098</c:v>
                </c:pt>
                <c:pt idx="80">
                  <c:v>1757.6195602133691</c:v>
                </c:pt>
                <c:pt idx="81">
                  <c:v>1787.2691858125652</c:v>
                </c:pt>
                <c:pt idx="82">
                  <c:v>1817.5772968549313</c:v>
                </c:pt>
                <c:pt idx="83">
                  <c:v>1848.5294683210939</c:v>
                </c:pt>
                <c:pt idx="84">
                  <c:v>1880.110968653798</c:v>
                </c:pt>
                <c:pt idx="85">
                  <c:v>1912.306766769334</c:v>
                </c:pt>
                <c:pt idx="86">
                  <c:v>1945.1015392115175</c:v>
                </c:pt>
                <c:pt idx="87">
                  <c:v>1978.479677444825</c:v>
                </c:pt>
                <c:pt idx="88">
                  <c:v>2012.4252952832112</c:v>
                </c:pt>
                <c:pt idx="89">
                  <c:v>2046.922236451074</c:v>
                </c:pt>
                <c:pt idx="90">
                  <c:v>2081.9540822727649</c:v>
                </c:pt>
                <c:pt idx="91">
                  <c:v>2117.5041594869913</c:v>
                </c:pt>
                <c:pt idx="92">
                  <c:v>2153.5555481823858</c:v>
                </c:pt>
                <c:pt idx="93">
                  <c:v>2190.091089850464</c:v>
                </c:pt>
                <c:pt idx="94">
                  <c:v>2227.0933955521523</c:v>
                </c:pt>
                <c:pt idx="95">
                  <c:v>2264.5448541939741</c:v>
                </c:pt>
                <c:pt idx="96">
                  <c:v>2302.4276409099798</c:v>
                </c:pt>
                <c:pt idx="97">
                  <c:v>2340.7237255454183</c:v>
                </c:pt>
                <c:pt idx="98">
                  <c:v>2379.41488123811</c:v>
                </c:pt>
                <c:pt idx="99">
                  <c:v>2418.4826930934532</c:v>
                </c:pt>
                <c:pt idx="100">
                  <c:v>2457.9085669489114</c:v>
                </c:pt>
                <c:pt idx="101">
                  <c:v>2497.6737382238234</c:v>
                </c:pt>
                <c:pt idx="102">
                  <c:v>2537.7592808503414</c:v>
                </c:pt>
                <c:pt idx="103">
                  <c:v>2578.1461162811979</c:v>
                </c:pt>
                <c:pt idx="104">
                  <c:v>2618.815022570072</c:v>
                </c:pt>
                <c:pt idx="105">
                  <c:v>2659.7466435201918</c:v>
                </c:pt>
                <c:pt idx="106">
                  <c:v>2700.921497896833</c:v>
                </c:pt>
                <c:pt idx="107">
                  <c:v>2742.3199886993348</c:v>
                </c:pt>
                <c:pt idx="108">
                  <c:v>2783.9224124882121</c:v>
                </c:pt>
                <c:pt idx="109">
                  <c:v>2825.70896876292</c:v>
                </c:pt>
                <c:pt idx="110">
                  <c:v>2867.6597693858216</c:v>
                </c:pt>
                <c:pt idx="111">
                  <c:v>2909.7548480478713</c:v>
                </c:pt>
                <c:pt idx="112">
                  <c:v>2951.9741697714862</c:v>
                </c:pt>
                <c:pt idx="113">
                  <c:v>2994.2976404461174</c:v>
                </c:pt>
                <c:pt idx="114">
                  <c:v>3036.705116391955</c:v>
                </c:pt>
                <c:pt idx="115">
                  <c:v>3079.1764139472307</c:v>
                </c:pt>
                <c:pt idx="116">
                  <c:v>3121.6913190745431</c:v>
                </c:pt>
                <c:pt idx="117">
                  <c:v>3164.2295969816555</c:v>
                </c:pt>
                <c:pt idx="118">
                  <c:v>3206.7710017521458</c:v>
                </c:pt>
                <c:pt idx="119">
                  <c:v>3249.295285981379</c:v>
                </c:pt>
                <c:pt idx="120">
                  <c:v>3291.7822104131715</c:v>
                </c:pt>
                <c:pt idx="121">
                  <c:v>3334.2115535725752</c:v>
                </c:pt>
                <c:pt idx="122">
                  <c:v>3376.5631213902129</c:v>
                </c:pt>
                <c:pt idx="123">
                  <c:v>3418.8167568135564</c:v>
                </c:pt>
                <c:pt idx="124">
                  <c:v>3460.9523494005934</c:v>
                </c:pt>
                <c:pt idx="125">
                  <c:v>3502.9498448913082</c:v>
                </c:pt>
                <c:pt idx="126">
                  <c:v>3544.7892547524252</c:v>
                </c:pt>
                <c:pt idx="127">
                  <c:v>3586.4506656908652</c:v>
                </c:pt>
                <c:pt idx="128">
                  <c:v>3627.9142491313937</c:v>
                </c:pt>
                <c:pt idx="129">
                  <c:v>3669.1602706539552</c:v>
                </c:pt>
                <c:pt idx="130">
                  <c:v>3710.1690993861812</c:v>
                </c:pt>
                <c:pt idx="131">
                  <c:v>3750.9212173466267</c:v>
                </c:pt>
                <c:pt idx="132">
                  <c:v>3751.0566067680656</c:v>
                </c:pt>
                <c:pt idx="133">
                  <c:v>3791.3972287342685</c:v>
                </c:pt>
                <c:pt idx="134">
                  <c:v>3831.5778691598616</c:v>
                </c:pt>
                <c:pt idx="135">
                  <c:v>3871.4440148147364</c:v>
                </c:pt>
                <c:pt idx="136">
                  <c:v>3910.9766915727073</c:v>
                </c:pt>
                <c:pt idx="137">
                  <c:v>3950.1570840207196</c:v>
                </c:pt>
                <c:pt idx="138">
                  <c:v>3988.9665444139691</c:v>
                </c:pt>
                <c:pt idx="139">
                  <c:v>4027.3866015512249</c:v>
                </c:pt>
                <c:pt idx="140">
                  <c:v>4065.3989695661103</c:v>
                </c:pt>
                <c:pt idx="141">
                  <c:v>4102.985556630194</c:v>
                </c:pt>
                <c:pt idx="142">
                  <c:v>4140.1284735637164</c:v>
                </c:pt>
                <c:pt idx="143">
                  <c:v>4176.8100423498709</c:v>
                </c:pt>
                <c:pt idx="144">
                  <c:v>4213.0128045485817</c:v>
                </c:pt>
                <c:pt idx="145">
                  <c:v>4248.7195296057789</c:v>
                </c:pt>
                <c:pt idx="146">
                  <c:v>4283.9132230542036</c:v>
                </c:pt>
                <c:pt idx="147">
                  <c:v>4318.5771346018582</c:v>
                </c:pt>
                <c:pt idx="148">
                  <c:v>4352.6947661042377</c:v>
                </c:pt>
                <c:pt idx="149">
                  <c:v>4386.2498794165522</c:v>
                </c:pt>
                <c:pt idx="150">
                  <c:v>4419.2265041222017</c:v>
                </c:pt>
                <c:pt idx="151">
                  <c:v>4451.6089451338385</c:v>
                </c:pt>
                <c:pt idx="152">
                  <c:v>4483.3817901633638</c:v>
                </c:pt>
                <c:pt idx="153">
                  <c:v>4514.5299170573571</c:v>
                </c:pt>
                <c:pt idx="154">
                  <c:v>4545.0385009943939</c:v>
                </c:pt>
                <c:pt idx="155">
                  <c:v>4574.8930215408582</c:v>
                </c:pt>
                <c:pt idx="156">
                  <c:v>4604.0792695618875</c:v>
                </c:pt>
                <c:pt idx="157">
                  <c:v>4632.5833539841433</c:v>
                </c:pt>
                <c:pt idx="158">
                  <c:v>4660.3917084072191</c:v>
                </c:pt>
                <c:pt idx="159">
                  <c:v>4687.4910975605017</c:v>
                </c:pt>
                <c:pt idx="160">
                  <c:v>4713.868623602455</c:v>
                </c:pt>
                <c:pt idx="161">
                  <c:v>4739.5117322592841</c:v>
                </c:pt>
                <c:pt idx="162">
                  <c:v>4764.4082188000939</c:v>
                </c:pt>
                <c:pt idx="163">
                  <c:v>4788.5462338456809</c:v>
                </c:pt>
                <c:pt idx="164">
                  <c:v>4811.9142890081939</c:v>
                </c:pt>
                <c:pt idx="165">
                  <c:v>4834.5012623589846</c:v>
                </c:pt>
                <c:pt idx="166">
                  <c:v>4856.2964037220445</c:v>
                </c:pt>
                <c:pt idx="167">
                  <c:v>4877.2893397905063</c:v>
                </c:pt>
                <c:pt idx="168">
                  <c:v>4897.4700790637744</c:v>
                </c:pt>
                <c:pt idx="169">
                  <c:v>4916.829016602941</c:v>
                </c:pt>
                <c:pt idx="170">
                  <c:v>4935.3569386022118</c:v>
                </c:pt>
                <c:pt idx="171">
                  <c:v>4953.0450267741853</c:v>
                </c:pt>
                <c:pt idx="172">
                  <c:v>4969.8848625468763</c:v>
                </c:pt>
                <c:pt idx="173">
                  <c:v>4985.8684310704975</c:v>
                </c:pt>
                <c:pt idx="174">
                  <c:v>5000.9881250321005</c:v>
                </c:pt>
                <c:pt idx="175">
                  <c:v>5015.2367482762384</c:v>
                </c:pt>
                <c:pt idx="176">
                  <c:v>5028.6075192299504</c:v>
                </c:pt>
                <c:pt idx="177">
                  <c:v>5041.0940741304203</c:v>
                </c:pt>
                <c:pt idx="178">
                  <c:v>5052.6904700537852</c:v>
                </c:pt>
                <c:pt idx="179">
                  <c:v>5063.3911877436458</c:v>
                </c:pt>
                <c:pt idx="180">
                  <c:v>5073.1911342379281</c:v>
                </c:pt>
                <c:pt idx="181">
                  <c:v>5073.2222891085303</c:v>
                </c:pt>
                <c:pt idx="182">
                  <c:v>5082.0856452928665</c:v>
                </c:pt>
                <c:pt idx="183">
                  <c:v>5090.0704876029231</c:v>
                </c:pt>
                <c:pt idx="184">
                  <c:v>5097.1418608156146</c:v>
                </c:pt>
                <c:pt idx="185">
                  <c:v>5103.2963993402782</c:v>
                </c:pt>
                <c:pt idx="186">
                  <c:v>5108.5311739499039</c:v>
                </c:pt>
                <c:pt idx="187">
                  <c:v>5112.8436931752913</c:v>
                </c:pt>
                <c:pt idx="188">
                  <c:v>5112.8565236091226</c:v>
                </c:pt>
                <c:pt idx="189">
                  <c:v>5116.2319044908545</c:v>
                </c:pt>
                <c:pt idx="190">
                  <c:v>5118.694195291514</c:v>
                </c:pt>
                <c:pt idx="191">
                  <c:v>5120.2293936602036</c:v>
                </c:pt>
                <c:pt idx="192">
                  <c:v>5120.8367689256484</c:v>
                </c:pt>
                <c:pt idx="193">
                  <c:v>5120.516032010114</c:v>
                </c:pt>
                <c:pt idx="194">
                  <c:v>5119.267335567004</c:v>
                </c:pt>
                <c:pt idx="195">
                  <c:v>5117.0912739081941</c:v>
                </c:pt>
                <c:pt idx="196">
                  <c:v>5113.9888827211817</c:v>
                </c:pt>
                <c:pt idx="197">
                  <c:v>5109.9616385761437</c:v>
                </c:pt>
                <c:pt idx="198">
                  <c:v>5105.0114582231799</c:v>
                </c:pt>
                <c:pt idx="199">
                  <c:v>5099.1406976800372</c:v>
                </c:pt>
                <c:pt idx="200">
                  <c:v>5092.3521511107738</c:v>
                </c:pt>
                <c:pt idx="201">
                  <c:v>5084.6490494958925</c:v>
                </c:pt>
                <c:pt idx="202">
                  <c:v>5076.0350590945618</c:v>
                </c:pt>
                <c:pt idx="203">
                  <c:v>5066.5142796996806</c:v>
                </c:pt>
                <c:pt idx="204">
                  <c:v>5056.091242686598</c:v>
                </c:pt>
                <c:pt idx="205">
                  <c:v>5044.7709088564216</c:v>
                </c:pt>
                <c:pt idx="206">
                  <c:v>5032.5586660749468</c:v>
                </c:pt>
                <c:pt idx="207">
                  <c:v>5019.4603267083266</c:v>
                </c:pt>
                <c:pt idx="208">
                  <c:v>5005.482124856695</c:v>
                </c:pt>
                <c:pt idx="209">
                  <c:v>4990.630713387076</c:v>
                </c:pt>
                <c:pt idx="210">
                  <c:v>4974.9131607669788</c:v>
                </c:pt>
                <c:pt idx="211">
                  <c:v>4958.3369477001925</c:v>
                </c:pt>
                <c:pt idx="212">
                  <c:v>4940.9099635663715</c:v>
                </c:pt>
                <c:pt idx="213">
                  <c:v>4922.6405026661214</c:v>
                </c:pt>
                <c:pt idx="214">
                  <c:v>4903.5372602733596</c:v>
                </c:pt>
                <c:pt idx="215">
                  <c:v>4883.6093284968365</c:v>
                </c:pt>
                <c:pt idx="216">
                  <c:v>4862.8661919527849</c:v>
                </c:pt>
                <c:pt idx="217">
                  <c:v>4841.3177232507569</c:v>
                </c:pt>
                <c:pt idx="218">
                  <c:v>4818.9741782947904</c:v>
                </c:pt>
                <c:pt idx="219">
                  <c:v>4818.8983820380245</c:v>
                </c:pt>
                <c:pt idx="220">
                  <c:v>4795.8461914021645</c:v>
                </c:pt>
                <c:pt idx="221">
                  <c:v>4771.944770242033</c:v>
                </c:pt>
                <c:pt idx="222">
                  <c:v>4747.2812905963674</c:v>
                </c:pt>
                <c:pt idx="223">
                  <c:v>4721.8674909457159</c:v>
                </c:pt>
                <c:pt idx="224">
                  <c:v>4695.7154668823005</c:v>
                </c:pt>
                <c:pt idx="225">
                  <c:v>4668.8376653531868</c:v>
                </c:pt>
                <c:pt idx="226">
                  <c:v>4641.2468787362086</c:v>
                </c:pt>
                <c:pt idx="227">
                  <c:v>4612.9562387514816</c:v>
                </c:pt>
                <c:pt idx="228">
                  <c:v>4583.9792102114225</c:v>
                </c:pt>
                <c:pt idx="229">
                  <c:v>4554.3295846122255</c:v>
                </c:pt>
                <c:pt idx="230">
                  <c:v>4524.0214735698601</c:v>
                </c:pt>
                <c:pt idx="231">
                  <c:v>4493.0693021036968</c:v>
                </c:pt>
                <c:pt idx="232">
                  <c:v>4461.4878017709934</c:v>
                </c:pt>
                <c:pt idx="233">
                  <c:v>4429.2920036554569</c:v>
                </c:pt>
                <c:pt idx="234">
                  <c:v>4396.4972312132722</c:v>
                </c:pt>
                <c:pt idx="235">
                  <c:v>4363.1190929799659</c:v>
                </c:pt>
                <c:pt idx="236">
                  <c:v>4329.1734751415806</c:v>
                </c:pt>
                <c:pt idx="237">
                  <c:v>4294.6765339737176</c:v>
                </c:pt>
                <c:pt idx="238">
                  <c:v>4259.644688152026</c:v>
                </c:pt>
                <c:pt idx="239">
                  <c:v>4224.0946109378001</c:v>
                </c:pt>
                <c:pt idx="240">
                  <c:v>4188.0432222424051</c:v>
                </c:pt>
                <c:pt idx="241">
                  <c:v>4151.5076805743274</c:v>
                </c:pt>
                <c:pt idx="242">
                  <c:v>4114.5053748726395</c:v>
                </c:pt>
                <c:pt idx="243">
                  <c:v>4077.0539162308173</c:v>
                </c:pt>
                <c:pt idx="244">
                  <c:v>4039.1711295148107</c:v>
                </c:pt>
                <c:pt idx="245">
                  <c:v>4000.8750448793735</c:v>
                </c:pt>
                <c:pt idx="246">
                  <c:v>3962.1838891866805</c:v>
                </c:pt>
                <c:pt idx="247">
                  <c:v>3923.1160773313377</c:v>
                </c:pt>
                <c:pt idx="248">
                  <c:v>3883.69020347588</c:v>
                </c:pt>
                <c:pt idx="249">
                  <c:v>3843.9250322009661</c:v>
                </c:pt>
                <c:pt idx="250">
                  <c:v>3843.791935340163</c:v>
                </c:pt>
                <c:pt idx="251">
                  <c:v>3803.83948957445</c:v>
                </c:pt>
                <c:pt idx="252">
                  <c:v>3763.4526541435944</c:v>
                </c:pt>
                <c:pt idx="253">
                  <c:v>3722.783747854719</c:v>
                </c:pt>
                <c:pt idx="254">
                  <c:v>3681.8521269045987</c:v>
                </c:pt>
                <c:pt idx="255">
                  <c:v>3640.6772725279598</c:v>
                </c:pt>
                <c:pt idx="256">
                  <c:v>3599.2787817254548</c:v>
                </c:pt>
                <c:pt idx="257">
                  <c:v>3557.6763579365788</c:v>
                </c:pt>
                <c:pt idx="258">
                  <c:v>3515.8898016618732</c:v>
                </c:pt>
                <c:pt idx="259">
                  <c:v>3473.9390010389679</c:v>
                </c:pt>
                <c:pt idx="260">
                  <c:v>3431.843922376921</c:v>
                </c:pt>
                <c:pt idx="261">
                  <c:v>3389.6246006533047</c:v>
                </c:pt>
                <c:pt idx="262">
                  <c:v>3347.3011299786731</c:v>
                </c:pt>
                <c:pt idx="263">
                  <c:v>3304.8936540328359</c:v>
                </c:pt>
                <c:pt idx="264">
                  <c:v>3262.4223564775621</c:v>
                </c:pt>
                <c:pt idx="265">
                  <c:v>3219.9074513502478</c:v>
                </c:pt>
                <c:pt idx="266">
                  <c:v>3177.3691734431354</c:v>
                </c:pt>
                <c:pt idx="267">
                  <c:v>3134.827768672646</c:v>
                </c:pt>
                <c:pt idx="268">
                  <c:v>3092.303484443411</c:v>
                </c:pt>
                <c:pt idx="269">
                  <c:v>3049.8165600116208</c:v>
                </c:pt>
                <c:pt idx="270">
                  <c:v>3007.3872168522162</c:v>
                </c:pt>
                <c:pt idx="271">
                  <c:v>2965.0356490345775</c:v>
                </c:pt>
                <c:pt idx="272">
                  <c:v>2922.782013611235</c:v>
                </c:pt>
                <c:pt idx="273">
                  <c:v>2880.6464210241984</c:v>
                </c:pt>
                <c:pt idx="274">
                  <c:v>2838.6489255334823</c:v>
                </c:pt>
                <c:pt idx="275">
                  <c:v>2796.8095156723666</c:v>
                </c:pt>
                <c:pt idx="276">
                  <c:v>2755.1481047339266</c:v>
                </c:pt>
                <c:pt idx="277">
                  <c:v>2713.6845212933968</c:v>
                </c:pt>
                <c:pt idx="278">
                  <c:v>2672.4384997708362</c:v>
                </c:pt>
                <c:pt idx="279">
                  <c:v>2631.4296710386106</c:v>
                </c:pt>
                <c:pt idx="280">
                  <c:v>2590.6775530781647</c:v>
                </c:pt>
                <c:pt idx="281">
                  <c:v>2550.2015416905215</c:v>
                </c:pt>
                <c:pt idx="282">
                  <c:v>2510.0209012649302</c:v>
                </c:pt>
                <c:pt idx="283">
                  <c:v>2470.1547556100536</c:v>
                </c:pt>
                <c:pt idx="284">
                  <c:v>2430.6220788520836</c:v>
                </c:pt>
                <c:pt idx="285">
                  <c:v>2391.4416864040713</c:v>
                </c:pt>
                <c:pt idx="286">
                  <c:v>2352.6322260108204</c:v>
                </c:pt>
                <c:pt idx="287">
                  <c:v>2352.5035021005542</c:v>
                </c:pt>
                <c:pt idx="288">
                  <c:v>2314.2121688735665</c:v>
                </c:pt>
                <c:pt idx="289">
                  <c:v>2276.1998008586816</c:v>
                </c:pt>
                <c:pt idx="290">
                  <c:v>2238.613213794597</c:v>
                </c:pt>
                <c:pt idx="291">
                  <c:v>2201.4702968610741</c:v>
                </c:pt>
                <c:pt idx="292">
                  <c:v>2164.7887280749214</c:v>
                </c:pt>
                <c:pt idx="293">
                  <c:v>2128.5859658762083</c:v>
                </c:pt>
              </c:numCache>
            </c:numRef>
          </c:xVal>
          <c:yVal>
            <c:numRef>
              <c:f>LiveRegression_v1k!$C$43:$C$65000</c:f>
              <c:numCache>
                <c:formatCode>General</c:formatCode>
                <c:ptCount val="64958"/>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0-BCA9-438F-A435-0E194C1C881D}"/>
            </c:ext>
          </c:extLst>
        </c:ser>
        <c:dLbls>
          <c:showLegendKey val="0"/>
          <c:showVal val="0"/>
          <c:showCatName val="0"/>
          <c:showSerName val="0"/>
          <c:showPercent val="0"/>
          <c:showBubbleSize val="0"/>
        </c:dLbls>
        <c:axId val="541666952"/>
        <c:axId val="541667344"/>
      </c:scatterChart>
      <c:valAx>
        <c:axId val="5416669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Predicted  y</a:t>
                </a:r>
              </a:p>
            </c:rich>
          </c:tx>
          <c:layout>
            <c:manualLayout>
              <c:xMode val="edge"/>
              <c:yMode val="edge"/>
              <c:x val="0.29775280898876405"/>
              <c:y val="0.9032288168280040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1667344"/>
        <c:crossesAt val="0"/>
        <c:crossBetween val="midCat"/>
      </c:valAx>
      <c:valAx>
        <c:axId val="541667344"/>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Observed y</a:t>
                </a:r>
              </a:p>
            </c:rich>
          </c:tx>
          <c:layout>
            <c:manualLayout>
              <c:xMode val="edge"/>
              <c:yMode val="edge"/>
              <c:x val="1.6853932584269662E-2"/>
              <c:y val="0.4874570786178609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1666952"/>
        <c:crossesAt val="0"/>
        <c:crossBetween val="midCat"/>
      </c:valAx>
      <c:spPr>
        <a:solidFill>
          <a:srgbClr val="FFFFFF"/>
        </a:solidFill>
        <a:ln w="25400">
          <a:noFill/>
        </a:ln>
      </c:spPr>
    </c:plotArea>
    <c:legend>
      <c:legendPos val="r"/>
      <c:layout>
        <c:manualLayout>
          <c:xMode val="edge"/>
          <c:yMode val="edge"/>
          <c:x val="0.702247191011236"/>
          <c:y val="0.58423127216624804"/>
          <c:w val="0.2331460674157303"/>
          <c:h val="8.602188167339297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Residuals of y</a:t>
            </a:r>
          </a:p>
        </c:rich>
      </c:tx>
      <c:layout>
        <c:manualLayout>
          <c:xMode val="edge"/>
          <c:yMode val="edge"/>
          <c:x val="0.32203389830508472"/>
          <c:y val="2.7777777777777776E-2"/>
        </c:manualLayout>
      </c:layout>
      <c:overlay val="0"/>
      <c:spPr>
        <a:noFill/>
        <a:ln w="25400">
          <a:noFill/>
        </a:ln>
      </c:spPr>
    </c:title>
    <c:autoTitleDeleted val="0"/>
    <c:plotArea>
      <c:layout>
        <c:manualLayout>
          <c:layoutTarget val="inner"/>
          <c:xMode val="edge"/>
          <c:yMode val="edge"/>
          <c:x val="9.6852300242130748E-2"/>
          <c:y val="0.3298622296218181"/>
          <c:w val="0.59564164648910412"/>
          <c:h val="0.54514073737500468"/>
        </c:manualLayout>
      </c:layout>
      <c:scatterChart>
        <c:scatterStyle val="lineMarker"/>
        <c:varyColors val="0"/>
        <c:ser>
          <c:idx val="0"/>
          <c:order val="0"/>
          <c:tx>
            <c:strRef>
              <c:f>LiveRegression_v1k!$E$42</c:f>
              <c:strCache>
                <c:ptCount val="1"/>
                <c:pt idx="0">
                  <c:v>Residuals of #planes_IFR</c:v>
                </c:pt>
              </c:strCache>
            </c:strRef>
          </c:tx>
          <c:spPr>
            <a:ln w="28575">
              <a:noFill/>
            </a:ln>
          </c:spPr>
          <c:marker>
            <c:symbol val="diamond"/>
            <c:size val="6"/>
            <c:spPr>
              <a:solidFill>
                <a:srgbClr val="666699"/>
              </a:solidFill>
              <a:ln>
                <a:solidFill>
                  <a:srgbClr val="666699"/>
                </a:solidFill>
                <a:prstDash val="solid"/>
              </a:ln>
            </c:spPr>
          </c:marker>
          <c:xVal>
            <c:numRef>
              <c:f>LiveRegression_v1k!$D$43:$D$65000</c:f>
              <c:numCache>
                <c:formatCode>General</c:formatCode>
                <c:ptCount val="64958"/>
                <c:pt idx="0">
                  <c:v>2092.879240819012</c:v>
                </c:pt>
                <c:pt idx="1">
                  <c:v>2057.6855473705873</c:v>
                </c:pt>
                <c:pt idx="2">
                  <c:v>2023.0216358229325</c:v>
                </c:pt>
                <c:pt idx="3">
                  <c:v>1988.904004320553</c:v>
                </c:pt>
                <c:pt idx="4">
                  <c:v>1955.3488910082388</c:v>
                </c:pt>
                <c:pt idx="5">
                  <c:v>1922.3722663025881</c:v>
                </c:pt>
                <c:pt idx="6">
                  <c:v>1889.9898252909527</c:v>
                </c:pt>
                <c:pt idx="7">
                  <c:v>1858.2169802614271</c:v>
                </c:pt>
                <c:pt idx="8">
                  <c:v>1827.0688533674338</c:v>
                </c:pt>
                <c:pt idx="9">
                  <c:v>1796.5602694303973</c:v>
                </c:pt>
                <c:pt idx="10">
                  <c:v>1766.7057488839323</c:v>
                </c:pt>
                <c:pt idx="11">
                  <c:v>1737.5195008629037</c:v>
                </c:pt>
                <c:pt idx="12">
                  <c:v>1709.0154164406474</c:v>
                </c:pt>
                <c:pt idx="13">
                  <c:v>1681.2070620175723</c:v>
                </c:pt>
                <c:pt idx="14">
                  <c:v>1654.1076728642888</c:v>
                </c:pt>
                <c:pt idx="15">
                  <c:v>1627.7301468223357</c:v>
                </c:pt>
                <c:pt idx="16">
                  <c:v>1602.0870381655068</c:v>
                </c:pt>
                <c:pt idx="17">
                  <c:v>1577.1905516246966</c:v>
                </c:pt>
                <c:pt idx="18">
                  <c:v>1553.0525365791098</c:v>
                </c:pt>
                <c:pt idx="19">
                  <c:v>1529.684481416597</c:v>
                </c:pt>
                <c:pt idx="20">
                  <c:v>1507.0975080658063</c:v>
                </c:pt>
                <c:pt idx="21">
                  <c:v>1485.302366702746</c:v>
                </c:pt>
                <c:pt idx="22">
                  <c:v>1464.3094306342841</c:v>
                </c:pt>
                <c:pt idx="23">
                  <c:v>1444.1286913610161</c:v>
                </c:pt>
                <c:pt idx="24">
                  <c:v>1424.7697538218504</c:v>
                </c:pt>
                <c:pt idx="25">
                  <c:v>1406.2418318225791</c:v>
                </c:pt>
                <c:pt idx="26">
                  <c:v>1388.5537436506049</c:v>
                </c:pt>
                <c:pt idx="27">
                  <c:v>1371.7139078779146</c:v>
                </c:pt>
                <c:pt idx="28">
                  <c:v>1355.7303393542932</c:v>
                </c:pt>
                <c:pt idx="29">
                  <c:v>1340.6106453926905</c:v>
                </c:pt>
                <c:pt idx="30">
                  <c:v>1326.3620221485526</c:v>
                </c:pt>
                <c:pt idx="31">
                  <c:v>1312.9912511948407</c:v>
                </c:pt>
                <c:pt idx="32">
                  <c:v>1300.5046962943709</c:v>
                </c:pt>
                <c:pt idx="33">
                  <c:v>1288.9083003710055</c:v>
                </c:pt>
                <c:pt idx="34">
                  <c:v>1278.2075826811454</c:v>
                </c:pt>
                <c:pt idx="35">
                  <c:v>1268.4076361868624</c:v>
                </c:pt>
                <c:pt idx="36">
                  <c:v>1259.5131251319244</c:v>
                </c:pt>
                <c:pt idx="37">
                  <c:v>1251.5282828218683</c:v>
                </c:pt>
                <c:pt idx="38">
                  <c:v>1244.4569096091759</c:v>
                </c:pt>
                <c:pt idx="39">
                  <c:v>1238.302371084513</c:v>
                </c:pt>
                <c:pt idx="40">
                  <c:v>1233.0675964748873</c:v>
                </c:pt>
                <c:pt idx="41">
                  <c:v>1228.7550772494997</c:v>
                </c:pt>
                <c:pt idx="42">
                  <c:v>1225.3668659339357</c:v>
                </c:pt>
                <c:pt idx="43">
                  <c:v>1222.9045751332769</c:v>
                </c:pt>
                <c:pt idx="44">
                  <c:v>1221.3693767645868</c:v>
                </c:pt>
                <c:pt idx="45">
                  <c:v>1220.762001499143</c:v>
                </c:pt>
                <c:pt idx="46">
                  <c:v>1221.0827384146769</c:v>
                </c:pt>
                <c:pt idx="47">
                  <c:v>1222.3314348577871</c:v>
                </c:pt>
                <c:pt idx="48">
                  <c:v>1224.5074965165961</c:v>
                </c:pt>
                <c:pt idx="49">
                  <c:v>1227.6217765101073</c:v>
                </c:pt>
                <c:pt idx="50">
                  <c:v>1231.6521005374175</c:v>
                </c:pt>
                <c:pt idx="51">
                  <c:v>1236.5873122016114</c:v>
                </c:pt>
                <c:pt idx="52">
                  <c:v>1242.4580727447542</c:v>
                </c:pt>
                <c:pt idx="53">
                  <c:v>1249.2466193140169</c:v>
                </c:pt>
                <c:pt idx="54">
                  <c:v>1256.9497209288986</c:v>
                </c:pt>
                <c:pt idx="55">
                  <c:v>1265.5637113302296</c:v>
                </c:pt>
                <c:pt idx="56">
                  <c:v>1275.0844907251105</c:v>
                </c:pt>
                <c:pt idx="57">
                  <c:v>1285.5075277381934</c:v>
                </c:pt>
                <c:pt idx="58">
                  <c:v>1296.8278615683698</c:v>
                </c:pt>
                <c:pt idx="59">
                  <c:v>1309.0401043498437</c:v>
                </c:pt>
                <c:pt idx="60">
                  <c:v>1322.1384437164643</c:v>
                </c:pt>
                <c:pt idx="61">
                  <c:v>1336.1166455680964</c:v>
                </c:pt>
                <c:pt idx="62">
                  <c:v>1350.9680570377152</c:v>
                </c:pt>
                <c:pt idx="63">
                  <c:v>1366.6856096578117</c:v>
                </c:pt>
                <c:pt idx="64">
                  <c:v>1383.261822724598</c:v>
                </c:pt>
                <c:pt idx="65">
                  <c:v>1400.6888068584192</c:v>
                </c:pt>
                <c:pt idx="66">
                  <c:v>1418.9582677586698</c:v>
                </c:pt>
                <c:pt idx="67">
                  <c:v>1438.0615101514315</c:v>
                </c:pt>
                <c:pt idx="68">
                  <c:v>1457.9894419279547</c:v>
                </c:pt>
                <c:pt idx="69">
                  <c:v>1478.7325784720058</c:v>
                </c:pt>
                <c:pt idx="70">
                  <c:v>1500.2810471740347</c:v>
                </c:pt>
                <c:pt idx="71">
                  <c:v>1522.6245921300003</c:v>
                </c:pt>
                <c:pt idx="72">
                  <c:v>1545.7525790226262</c:v>
                </c:pt>
                <c:pt idx="73">
                  <c:v>1569.6540001827586</c:v>
                </c:pt>
                <c:pt idx="74">
                  <c:v>1594.3174798284226</c:v>
                </c:pt>
                <c:pt idx="75">
                  <c:v>1619.7312794790757</c:v>
                </c:pt>
                <c:pt idx="76">
                  <c:v>1645.8833035424914</c:v>
                </c:pt>
                <c:pt idx="77">
                  <c:v>1672.7611050716037</c:v>
                </c:pt>
                <c:pt idx="78">
                  <c:v>1700.3518916885826</c:v>
                </c:pt>
                <c:pt idx="79">
                  <c:v>1728.6425316733098</c:v>
                </c:pt>
                <c:pt idx="80">
                  <c:v>1757.6195602133691</c:v>
                </c:pt>
                <c:pt idx="81">
                  <c:v>1787.2691858125652</c:v>
                </c:pt>
                <c:pt idx="82">
                  <c:v>1817.5772968549313</c:v>
                </c:pt>
                <c:pt idx="83">
                  <c:v>1848.5294683210939</c:v>
                </c:pt>
                <c:pt idx="84">
                  <c:v>1880.110968653798</c:v>
                </c:pt>
                <c:pt idx="85">
                  <c:v>1912.306766769334</c:v>
                </c:pt>
                <c:pt idx="86">
                  <c:v>1945.1015392115175</c:v>
                </c:pt>
                <c:pt idx="87">
                  <c:v>1978.479677444825</c:v>
                </c:pt>
                <c:pt idx="88">
                  <c:v>2012.4252952832112</c:v>
                </c:pt>
                <c:pt idx="89">
                  <c:v>2046.922236451074</c:v>
                </c:pt>
                <c:pt idx="90">
                  <c:v>2081.9540822727649</c:v>
                </c:pt>
                <c:pt idx="91">
                  <c:v>2117.5041594869913</c:v>
                </c:pt>
                <c:pt idx="92">
                  <c:v>2153.5555481823858</c:v>
                </c:pt>
                <c:pt idx="93">
                  <c:v>2190.091089850464</c:v>
                </c:pt>
                <c:pt idx="94">
                  <c:v>2227.0933955521523</c:v>
                </c:pt>
                <c:pt idx="95">
                  <c:v>2264.5448541939741</c:v>
                </c:pt>
                <c:pt idx="96">
                  <c:v>2302.4276409099798</c:v>
                </c:pt>
                <c:pt idx="97">
                  <c:v>2340.7237255454183</c:v>
                </c:pt>
                <c:pt idx="98">
                  <c:v>2379.41488123811</c:v>
                </c:pt>
                <c:pt idx="99">
                  <c:v>2418.4826930934532</c:v>
                </c:pt>
                <c:pt idx="100">
                  <c:v>2457.9085669489114</c:v>
                </c:pt>
                <c:pt idx="101">
                  <c:v>2497.6737382238234</c:v>
                </c:pt>
                <c:pt idx="102">
                  <c:v>2537.7592808503414</c:v>
                </c:pt>
                <c:pt idx="103">
                  <c:v>2578.1461162811979</c:v>
                </c:pt>
                <c:pt idx="104">
                  <c:v>2618.815022570072</c:v>
                </c:pt>
                <c:pt idx="105">
                  <c:v>2659.7466435201918</c:v>
                </c:pt>
                <c:pt idx="106">
                  <c:v>2700.921497896833</c:v>
                </c:pt>
                <c:pt idx="107">
                  <c:v>2742.3199886993348</c:v>
                </c:pt>
                <c:pt idx="108">
                  <c:v>2783.9224124882121</c:v>
                </c:pt>
                <c:pt idx="109">
                  <c:v>2825.70896876292</c:v>
                </c:pt>
                <c:pt idx="110">
                  <c:v>2867.6597693858216</c:v>
                </c:pt>
                <c:pt idx="111">
                  <c:v>2909.7548480478713</c:v>
                </c:pt>
                <c:pt idx="112">
                  <c:v>2951.9741697714862</c:v>
                </c:pt>
                <c:pt idx="113">
                  <c:v>2994.2976404461174</c:v>
                </c:pt>
                <c:pt idx="114">
                  <c:v>3036.705116391955</c:v>
                </c:pt>
                <c:pt idx="115">
                  <c:v>3079.1764139472307</c:v>
                </c:pt>
                <c:pt idx="116">
                  <c:v>3121.6913190745431</c:v>
                </c:pt>
                <c:pt idx="117">
                  <c:v>3164.2295969816555</c:v>
                </c:pt>
                <c:pt idx="118">
                  <c:v>3206.7710017521458</c:v>
                </c:pt>
                <c:pt idx="119">
                  <c:v>3249.295285981379</c:v>
                </c:pt>
                <c:pt idx="120">
                  <c:v>3291.7822104131715</c:v>
                </c:pt>
                <c:pt idx="121">
                  <c:v>3334.2115535725752</c:v>
                </c:pt>
                <c:pt idx="122">
                  <c:v>3376.5631213902129</c:v>
                </c:pt>
                <c:pt idx="123">
                  <c:v>3418.8167568135564</c:v>
                </c:pt>
                <c:pt idx="124">
                  <c:v>3460.9523494005934</c:v>
                </c:pt>
                <c:pt idx="125">
                  <c:v>3502.9498448913082</c:v>
                </c:pt>
                <c:pt idx="126">
                  <c:v>3544.7892547524252</c:v>
                </c:pt>
                <c:pt idx="127">
                  <c:v>3586.4506656908652</c:v>
                </c:pt>
                <c:pt idx="128">
                  <c:v>3627.9142491313937</c:v>
                </c:pt>
                <c:pt idx="129">
                  <c:v>3669.1602706539552</c:v>
                </c:pt>
                <c:pt idx="130">
                  <c:v>3710.1690993861812</c:v>
                </c:pt>
                <c:pt idx="131">
                  <c:v>3750.9212173466267</c:v>
                </c:pt>
                <c:pt idx="132">
                  <c:v>3751.0566067680656</c:v>
                </c:pt>
                <c:pt idx="133">
                  <c:v>3791.3972287342685</c:v>
                </c:pt>
                <c:pt idx="134">
                  <c:v>3831.5778691598616</c:v>
                </c:pt>
                <c:pt idx="135">
                  <c:v>3871.4440148147364</c:v>
                </c:pt>
                <c:pt idx="136">
                  <c:v>3910.9766915727073</c:v>
                </c:pt>
                <c:pt idx="137">
                  <c:v>3950.1570840207196</c:v>
                </c:pt>
                <c:pt idx="138">
                  <c:v>3988.9665444139691</c:v>
                </c:pt>
                <c:pt idx="139">
                  <c:v>4027.3866015512249</c:v>
                </c:pt>
                <c:pt idx="140">
                  <c:v>4065.3989695661103</c:v>
                </c:pt>
                <c:pt idx="141">
                  <c:v>4102.985556630194</c:v>
                </c:pt>
                <c:pt idx="142">
                  <c:v>4140.1284735637164</c:v>
                </c:pt>
                <c:pt idx="143">
                  <c:v>4176.8100423498709</c:v>
                </c:pt>
                <c:pt idx="144">
                  <c:v>4213.0128045485817</c:v>
                </c:pt>
                <c:pt idx="145">
                  <c:v>4248.7195296057789</c:v>
                </c:pt>
                <c:pt idx="146">
                  <c:v>4283.9132230542036</c:v>
                </c:pt>
                <c:pt idx="147">
                  <c:v>4318.5771346018582</c:v>
                </c:pt>
                <c:pt idx="148">
                  <c:v>4352.6947661042377</c:v>
                </c:pt>
                <c:pt idx="149">
                  <c:v>4386.2498794165522</c:v>
                </c:pt>
                <c:pt idx="150">
                  <c:v>4419.2265041222017</c:v>
                </c:pt>
                <c:pt idx="151">
                  <c:v>4451.6089451338385</c:v>
                </c:pt>
                <c:pt idx="152">
                  <c:v>4483.3817901633638</c:v>
                </c:pt>
                <c:pt idx="153">
                  <c:v>4514.5299170573571</c:v>
                </c:pt>
                <c:pt idx="154">
                  <c:v>4545.0385009943939</c:v>
                </c:pt>
                <c:pt idx="155">
                  <c:v>4574.8930215408582</c:v>
                </c:pt>
                <c:pt idx="156">
                  <c:v>4604.0792695618875</c:v>
                </c:pt>
                <c:pt idx="157">
                  <c:v>4632.5833539841433</c:v>
                </c:pt>
                <c:pt idx="158">
                  <c:v>4660.3917084072191</c:v>
                </c:pt>
                <c:pt idx="159">
                  <c:v>4687.4910975605017</c:v>
                </c:pt>
                <c:pt idx="160">
                  <c:v>4713.868623602455</c:v>
                </c:pt>
                <c:pt idx="161">
                  <c:v>4739.5117322592841</c:v>
                </c:pt>
                <c:pt idx="162">
                  <c:v>4764.4082188000939</c:v>
                </c:pt>
                <c:pt idx="163">
                  <c:v>4788.5462338456809</c:v>
                </c:pt>
                <c:pt idx="164">
                  <c:v>4811.9142890081939</c:v>
                </c:pt>
                <c:pt idx="165">
                  <c:v>4834.5012623589846</c:v>
                </c:pt>
                <c:pt idx="166">
                  <c:v>4856.2964037220445</c:v>
                </c:pt>
                <c:pt idx="167">
                  <c:v>4877.2893397905063</c:v>
                </c:pt>
                <c:pt idx="168">
                  <c:v>4897.4700790637744</c:v>
                </c:pt>
                <c:pt idx="169">
                  <c:v>4916.829016602941</c:v>
                </c:pt>
                <c:pt idx="170">
                  <c:v>4935.3569386022118</c:v>
                </c:pt>
                <c:pt idx="171">
                  <c:v>4953.0450267741853</c:v>
                </c:pt>
                <c:pt idx="172">
                  <c:v>4969.8848625468763</c:v>
                </c:pt>
                <c:pt idx="173">
                  <c:v>4985.8684310704975</c:v>
                </c:pt>
                <c:pt idx="174">
                  <c:v>5000.9881250321005</c:v>
                </c:pt>
                <c:pt idx="175">
                  <c:v>5015.2367482762384</c:v>
                </c:pt>
                <c:pt idx="176">
                  <c:v>5028.6075192299504</c:v>
                </c:pt>
                <c:pt idx="177">
                  <c:v>5041.0940741304203</c:v>
                </c:pt>
                <c:pt idx="178">
                  <c:v>5052.6904700537852</c:v>
                </c:pt>
                <c:pt idx="179">
                  <c:v>5063.3911877436458</c:v>
                </c:pt>
                <c:pt idx="180">
                  <c:v>5073.1911342379281</c:v>
                </c:pt>
                <c:pt idx="181">
                  <c:v>5073.2222891085303</c:v>
                </c:pt>
                <c:pt idx="182">
                  <c:v>5082.0856452928665</c:v>
                </c:pt>
                <c:pt idx="183">
                  <c:v>5090.0704876029231</c:v>
                </c:pt>
                <c:pt idx="184">
                  <c:v>5097.1418608156146</c:v>
                </c:pt>
                <c:pt idx="185">
                  <c:v>5103.2963993402782</c:v>
                </c:pt>
                <c:pt idx="186">
                  <c:v>5108.5311739499039</c:v>
                </c:pt>
                <c:pt idx="187">
                  <c:v>5112.8436931752913</c:v>
                </c:pt>
                <c:pt idx="188">
                  <c:v>5112.8565236091226</c:v>
                </c:pt>
                <c:pt idx="189">
                  <c:v>5116.2319044908545</c:v>
                </c:pt>
                <c:pt idx="190">
                  <c:v>5118.694195291514</c:v>
                </c:pt>
                <c:pt idx="191">
                  <c:v>5120.2293936602036</c:v>
                </c:pt>
                <c:pt idx="192">
                  <c:v>5120.8367689256484</c:v>
                </c:pt>
                <c:pt idx="193">
                  <c:v>5120.516032010114</c:v>
                </c:pt>
                <c:pt idx="194">
                  <c:v>5119.267335567004</c:v>
                </c:pt>
                <c:pt idx="195">
                  <c:v>5117.0912739081941</c:v>
                </c:pt>
                <c:pt idx="196">
                  <c:v>5113.9888827211817</c:v>
                </c:pt>
                <c:pt idx="197">
                  <c:v>5109.9616385761437</c:v>
                </c:pt>
                <c:pt idx="198">
                  <c:v>5105.0114582231799</c:v>
                </c:pt>
                <c:pt idx="199">
                  <c:v>5099.1406976800372</c:v>
                </c:pt>
                <c:pt idx="200">
                  <c:v>5092.3521511107738</c:v>
                </c:pt>
                <c:pt idx="201">
                  <c:v>5084.6490494958925</c:v>
                </c:pt>
                <c:pt idx="202">
                  <c:v>5076.0350590945618</c:v>
                </c:pt>
                <c:pt idx="203">
                  <c:v>5066.5142796996806</c:v>
                </c:pt>
                <c:pt idx="204">
                  <c:v>5056.091242686598</c:v>
                </c:pt>
                <c:pt idx="205">
                  <c:v>5044.7709088564216</c:v>
                </c:pt>
                <c:pt idx="206">
                  <c:v>5032.5586660749468</c:v>
                </c:pt>
                <c:pt idx="207">
                  <c:v>5019.4603267083266</c:v>
                </c:pt>
                <c:pt idx="208">
                  <c:v>5005.482124856695</c:v>
                </c:pt>
                <c:pt idx="209">
                  <c:v>4990.630713387076</c:v>
                </c:pt>
                <c:pt idx="210">
                  <c:v>4974.9131607669788</c:v>
                </c:pt>
                <c:pt idx="211">
                  <c:v>4958.3369477001925</c:v>
                </c:pt>
                <c:pt idx="212">
                  <c:v>4940.9099635663715</c:v>
                </c:pt>
                <c:pt idx="213">
                  <c:v>4922.6405026661214</c:v>
                </c:pt>
                <c:pt idx="214">
                  <c:v>4903.5372602733596</c:v>
                </c:pt>
                <c:pt idx="215">
                  <c:v>4883.6093284968365</c:v>
                </c:pt>
                <c:pt idx="216">
                  <c:v>4862.8661919527849</c:v>
                </c:pt>
                <c:pt idx="217">
                  <c:v>4841.3177232507569</c:v>
                </c:pt>
                <c:pt idx="218">
                  <c:v>4818.9741782947904</c:v>
                </c:pt>
                <c:pt idx="219">
                  <c:v>4818.8983820380245</c:v>
                </c:pt>
                <c:pt idx="220">
                  <c:v>4795.8461914021645</c:v>
                </c:pt>
                <c:pt idx="221">
                  <c:v>4771.944770242033</c:v>
                </c:pt>
                <c:pt idx="222">
                  <c:v>4747.2812905963674</c:v>
                </c:pt>
                <c:pt idx="223">
                  <c:v>4721.8674909457159</c:v>
                </c:pt>
                <c:pt idx="224">
                  <c:v>4695.7154668823005</c:v>
                </c:pt>
                <c:pt idx="225">
                  <c:v>4668.8376653531868</c:v>
                </c:pt>
                <c:pt idx="226">
                  <c:v>4641.2468787362086</c:v>
                </c:pt>
                <c:pt idx="227">
                  <c:v>4612.9562387514816</c:v>
                </c:pt>
                <c:pt idx="228">
                  <c:v>4583.9792102114225</c:v>
                </c:pt>
                <c:pt idx="229">
                  <c:v>4554.3295846122255</c:v>
                </c:pt>
                <c:pt idx="230">
                  <c:v>4524.0214735698601</c:v>
                </c:pt>
                <c:pt idx="231">
                  <c:v>4493.0693021036968</c:v>
                </c:pt>
                <c:pt idx="232">
                  <c:v>4461.4878017709934</c:v>
                </c:pt>
                <c:pt idx="233">
                  <c:v>4429.2920036554569</c:v>
                </c:pt>
                <c:pt idx="234">
                  <c:v>4396.4972312132722</c:v>
                </c:pt>
                <c:pt idx="235">
                  <c:v>4363.1190929799659</c:v>
                </c:pt>
                <c:pt idx="236">
                  <c:v>4329.1734751415806</c:v>
                </c:pt>
                <c:pt idx="237">
                  <c:v>4294.6765339737176</c:v>
                </c:pt>
                <c:pt idx="238">
                  <c:v>4259.644688152026</c:v>
                </c:pt>
                <c:pt idx="239">
                  <c:v>4224.0946109378001</c:v>
                </c:pt>
                <c:pt idx="240">
                  <c:v>4188.0432222424051</c:v>
                </c:pt>
                <c:pt idx="241">
                  <c:v>4151.5076805743274</c:v>
                </c:pt>
                <c:pt idx="242">
                  <c:v>4114.5053748726395</c:v>
                </c:pt>
                <c:pt idx="243">
                  <c:v>4077.0539162308173</c:v>
                </c:pt>
                <c:pt idx="244">
                  <c:v>4039.1711295148107</c:v>
                </c:pt>
                <c:pt idx="245">
                  <c:v>4000.8750448793735</c:v>
                </c:pt>
                <c:pt idx="246">
                  <c:v>3962.1838891866805</c:v>
                </c:pt>
                <c:pt idx="247">
                  <c:v>3923.1160773313377</c:v>
                </c:pt>
                <c:pt idx="248">
                  <c:v>3883.69020347588</c:v>
                </c:pt>
                <c:pt idx="249">
                  <c:v>3843.9250322009661</c:v>
                </c:pt>
                <c:pt idx="250">
                  <c:v>3843.791935340163</c:v>
                </c:pt>
                <c:pt idx="251">
                  <c:v>3803.83948957445</c:v>
                </c:pt>
                <c:pt idx="252">
                  <c:v>3763.4526541435944</c:v>
                </c:pt>
                <c:pt idx="253">
                  <c:v>3722.783747854719</c:v>
                </c:pt>
                <c:pt idx="254">
                  <c:v>3681.8521269045987</c:v>
                </c:pt>
                <c:pt idx="255">
                  <c:v>3640.6772725279598</c:v>
                </c:pt>
                <c:pt idx="256">
                  <c:v>3599.2787817254548</c:v>
                </c:pt>
                <c:pt idx="257">
                  <c:v>3557.6763579365788</c:v>
                </c:pt>
                <c:pt idx="258">
                  <c:v>3515.8898016618732</c:v>
                </c:pt>
                <c:pt idx="259">
                  <c:v>3473.9390010389679</c:v>
                </c:pt>
                <c:pt idx="260">
                  <c:v>3431.843922376921</c:v>
                </c:pt>
                <c:pt idx="261">
                  <c:v>3389.6246006533047</c:v>
                </c:pt>
                <c:pt idx="262">
                  <c:v>3347.3011299786731</c:v>
                </c:pt>
                <c:pt idx="263">
                  <c:v>3304.8936540328359</c:v>
                </c:pt>
                <c:pt idx="264">
                  <c:v>3262.4223564775621</c:v>
                </c:pt>
                <c:pt idx="265">
                  <c:v>3219.9074513502478</c:v>
                </c:pt>
                <c:pt idx="266">
                  <c:v>3177.3691734431354</c:v>
                </c:pt>
                <c:pt idx="267">
                  <c:v>3134.827768672646</c:v>
                </c:pt>
                <c:pt idx="268">
                  <c:v>3092.303484443411</c:v>
                </c:pt>
                <c:pt idx="269">
                  <c:v>3049.8165600116208</c:v>
                </c:pt>
                <c:pt idx="270">
                  <c:v>3007.3872168522162</c:v>
                </c:pt>
                <c:pt idx="271">
                  <c:v>2965.0356490345775</c:v>
                </c:pt>
                <c:pt idx="272">
                  <c:v>2922.782013611235</c:v>
                </c:pt>
                <c:pt idx="273">
                  <c:v>2880.6464210241984</c:v>
                </c:pt>
                <c:pt idx="274">
                  <c:v>2838.6489255334823</c:v>
                </c:pt>
                <c:pt idx="275">
                  <c:v>2796.8095156723666</c:v>
                </c:pt>
                <c:pt idx="276">
                  <c:v>2755.1481047339266</c:v>
                </c:pt>
                <c:pt idx="277">
                  <c:v>2713.6845212933968</c:v>
                </c:pt>
                <c:pt idx="278">
                  <c:v>2672.4384997708362</c:v>
                </c:pt>
                <c:pt idx="279">
                  <c:v>2631.4296710386106</c:v>
                </c:pt>
                <c:pt idx="280">
                  <c:v>2590.6775530781647</c:v>
                </c:pt>
                <c:pt idx="281">
                  <c:v>2550.2015416905215</c:v>
                </c:pt>
                <c:pt idx="282">
                  <c:v>2510.0209012649302</c:v>
                </c:pt>
                <c:pt idx="283">
                  <c:v>2470.1547556100536</c:v>
                </c:pt>
                <c:pt idx="284">
                  <c:v>2430.6220788520836</c:v>
                </c:pt>
                <c:pt idx="285">
                  <c:v>2391.4416864040713</c:v>
                </c:pt>
                <c:pt idx="286">
                  <c:v>2352.6322260108204</c:v>
                </c:pt>
                <c:pt idx="287">
                  <c:v>2352.5035021005542</c:v>
                </c:pt>
                <c:pt idx="288">
                  <c:v>2314.2121688735665</c:v>
                </c:pt>
                <c:pt idx="289">
                  <c:v>2276.1998008586816</c:v>
                </c:pt>
                <c:pt idx="290">
                  <c:v>2238.613213794597</c:v>
                </c:pt>
                <c:pt idx="291">
                  <c:v>2201.4702968610741</c:v>
                </c:pt>
                <c:pt idx="292">
                  <c:v>2164.7887280749214</c:v>
                </c:pt>
                <c:pt idx="293">
                  <c:v>2128.5859658762083</c:v>
                </c:pt>
              </c:numCache>
            </c:numRef>
          </c:xVal>
          <c:yVal>
            <c:numRef>
              <c:f>LiveRegression_v1k!$E$43:$E$65000</c:f>
              <c:numCache>
                <c:formatCode>General</c:formatCode>
                <c:ptCount val="64958"/>
                <c:pt idx="0">
                  <c:v>283.70409251432147</c:v>
                </c:pt>
                <c:pt idx="1">
                  <c:v>324.64778596274618</c:v>
                </c:pt>
                <c:pt idx="2">
                  <c:v>214.74759494629848</c:v>
                </c:pt>
                <c:pt idx="3">
                  <c:v>241.4293290127805</c:v>
                </c:pt>
                <c:pt idx="4">
                  <c:v>143.22253756318969</c:v>
                </c:pt>
                <c:pt idx="5">
                  <c:v>206.19916226884038</c:v>
                </c:pt>
                <c:pt idx="6">
                  <c:v>92.702482401354928</c:v>
                </c:pt>
                <c:pt idx="7">
                  <c:v>126.0687340242871</c:v>
                </c:pt>
                <c:pt idx="8">
                  <c:v>38.16191586333548</c:v>
                </c:pt>
                <c:pt idx="9">
                  <c:v>64.356397236269459</c:v>
                </c:pt>
                <c:pt idx="10">
                  <c:v>-46.622415550599044</c:v>
                </c:pt>
                <c:pt idx="11">
                  <c:v>7.1804991370963762</c:v>
                </c:pt>
                <c:pt idx="12">
                  <c:v>-68.861570286801225</c:v>
                </c:pt>
                <c:pt idx="13">
                  <c:v>-45.564204874715188</c:v>
                </c:pt>
                <c:pt idx="14">
                  <c:v>-148.261519018135</c:v>
                </c:pt>
                <c:pt idx="15">
                  <c:v>-108.23014682233566</c:v>
                </c:pt>
                <c:pt idx="16">
                  <c:v>-189.65846673693545</c:v>
                </c:pt>
                <c:pt idx="17">
                  <c:v>-171.28146071560559</c:v>
                </c:pt>
                <c:pt idx="18">
                  <c:v>-211.89869042526357</c:v>
                </c:pt>
                <c:pt idx="19">
                  <c:v>-199.32733855945412</c:v>
                </c:pt>
                <c:pt idx="20">
                  <c:v>-265.88322235152054</c:v>
                </c:pt>
                <c:pt idx="21">
                  <c:v>-244.46903336941273</c:v>
                </c:pt>
                <c:pt idx="22">
                  <c:v>-312.89276396761738</c:v>
                </c:pt>
                <c:pt idx="23">
                  <c:v>-319.12869136101608</c:v>
                </c:pt>
                <c:pt idx="24">
                  <c:v>-322.01975382185037</c:v>
                </c:pt>
                <c:pt idx="25">
                  <c:v>-315.69637727712461</c:v>
                </c:pt>
                <c:pt idx="26">
                  <c:v>-359.22041031727167</c:v>
                </c:pt>
                <c:pt idx="27">
                  <c:v>-338.96390787791461</c:v>
                </c:pt>
                <c:pt idx="28">
                  <c:v>-397.15891078286461</c:v>
                </c:pt>
                <c:pt idx="29">
                  <c:v>-407.91064539269041</c:v>
                </c:pt>
                <c:pt idx="30">
                  <c:v>-400.97740676393721</c:v>
                </c:pt>
                <c:pt idx="31">
                  <c:v>-387.60663581022538</c:v>
                </c:pt>
                <c:pt idx="32">
                  <c:v>-435.36183915151378</c:v>
                </c:pt>
                <c:pt idx="33">
                  <c:v>-432.27193673464183</c:v>
                </c:pt>
                <c:pt idx="34">
                  <c:v>-482.70758268114537</c:v>
                </c:pt>
                <c:pt idx="35">
                  <c:v>-453.49096952019579</c:v>
                </c:pt>
                <c:pt idx="36">
                  <c:v>-470.97466359346288</c:v>
                </c:pt>
                <c:pt idx="37">
                  <c:v>-460.02828282186829</c:v>
                </c:pt>
                <c:pt idx="38">
                  <c:v>-471.76460191686817</c:v>
                </c:pt>
                <c:pt idx="39">
                  <c:v>-462.30237108451297</c:v>
                </c:pt>
                <c:pt idx="40">
                  <c:v>-471.13902504631585</c:v>
                </c:pt>
                <c:pt idx="41">
                  <c:v>-474.53285502727749</c:v>
                </c:pt>
                <c:pt idx="42">
                  <c:v>-448.36686593393574</c:v>
                </c:pt>
                <c:pt idx="43">
                  <c:v>-445.90457513327692</c:v>
                </c:pt>
                <c:pt idx="44">
                  <c:v>-442.01223390744394</c:v>
                </c:pt>
                <c:pt idx="45">
                  <c:v>-443.14661688375838</c:v>
                </c:pt>
                <c:pt idx="46">
                  <c:v>-444.92889226083071</c:v>
                </c:pt>
                <c:pt idx="47">
                  <c:v>-446.43143485778717</c:v>
                </c:pt>
                <c:pt idx="48">
                  <c:v>-425.65035365945323</c:v>
                </c:pt>
                <c:pt idx="49">
                  <c:v>-432.95510984344071</c:v>
                </c:pt>
                <c:pt idx="50">
                  <c:v>-440.01573690105386</c:v>
                </c:pt>
                <c:pt idx="51">
                  <c:v>-429.25397886827807</c:v>
                </c:pt>
                <c:pt idx="52">
                  <c:v>-449.24378703046852</c:v>
                </c:pt>
                <c:pt idx="53">
                  <c:v>-462.35773042512801</c:v>
                </c:pt>
                <c:pt idx="54">
                  <c:v>-448.66400664318428</c:v>
                </c:pt>
                <c:pt idx="55">
                  <c:v>-451.39704466356295</c:v>
                </c:pt>
                <c:pt idx="56">
                  <c:v>-465.01306215368197</c:v>
                </c:pt>
                <c:pt idx="57">
                  <c:v>-481.59086107152677</c:v>
                </c:pt>
                <c:pt idx="58">
                  <c:v>-466.82786156836983</c:v>
                </c:pt>
                <c:pt idx="59">
                  <c:v>-487.31283162257091</c:v>
                </c:pt>
                <c:pt idx="60">
                  <c:v>-466.92415800217861</c:v>
                </c:pt>
                <c:pt idx="61">
                  <c:v>-480.90235985381071</c:v>
                </c:pt>
                <c:pt idx="62">
                  <c:v>-475.04498011463829</c:v>
                </c:pt>
                <c:pt idx="63">
                  <c:v>-488.22407119627326</c:v>
                </c:pt>
                <c:pt idx="64">
                  <c:v>-486.80028426305955</c:v>
                </c:pt>
                <c:pt idx="65">
                  <c:v>-504.08880685841916</c:v>
                </c:pt>
                <c:pt idx="66">
                  <c:v>-492.81541061581265</c:v>
                </c:pt>
                <c:pt idx="67">
                  <c:v>-511.72817681809818</c:v>
                </c:pt>
                <c:pt idx="68">
                  <c:v>-511.75867269718538</c:v>
                </c:pt>
                <c:pt idx="69">
                  <c:v>-529.80400704343435</c:v>
                </c:pt>
                <c:pt idx="70">
                  <c:v>-533.51181640480399</c:v>
                </c:pt>
                <c:pt idx="71">
                  <c:v>-548.87459213000034</c:v>
                </c:pt>
                <c:pt idx="72">
                  <c:v>-545.13719440724151</c:v>
                </c:pt>
                <c:pt idx="73">
                  <c:v>-568.08257161133008</c:v>
                </c:pt>
                <c:pt idx="74">
                  <c:v>-553.17462268556551</c:v>
                </c:pt>
                <c:pt idx="75">
                  <c:v>-579.73127947907574</c:v>
                </c:pt>
                <c:pt idx="76">
                  <c:v>-470.65253431172209</c:v>
                </c:pt>
                <c:pt idx="77">
                  <c:v>-504.12474143523991</c:v>
                </c:pt>
                <c:pt idx="78">
                  <c:v>-403.20903454572544</c:v>
                </c:pt>
                <c:pt idx="79">
                  <c:v>-434.18099321177124</c:v>
                </c:pt>
                <c:pt idx="80">
                  <c:v>-377.71046930427815</c:v>
                </c:pt>
                <c:pt idx="81">
                  <c:v>-403.0384165817959</c:v>
                </c:pt>
                <c:pt idx="82">
                  <c:v>-305.32729685493132</c:v>
                </c:pt>
                <c:pt idx="83">
                  <c:v>-348.77946832109387</c:v>
                </c:pt>
                <c:pt idx="84">
                  <c:v>-247.32525436808373</c:v>
                </c:pt>
                <c:pt idx="85">
                  <c:v>-275.30676676933399</c:v>
                </c:pt>
                <c:pt idx="86">
                  <c:v>-170.25538536536374</c:v>
                </c:pt>
                <c:pt idx="87">
                  <c:v>-209.0511060162537</c:v>
                </c:pt>
                <c:pt idx="88">
                  <c:v>19.431847573931691</c:v>
                </c:pt>
                <c:pt idx="89">
                  <c:v>-15.588903117740756</c:v>
                </c:pt>
                <c:pt idx="90">
                  <c:v>150.83163201294929</c:v>
                </c:pt>
                <c:pt idx="91">
                  <c:v>120.34199435916253</c:v>
                </c:pt>
                <c:pt idx="92">
                  <c:v>250.8080881812507</c:v>
                </c:pt>
                <c:pt idx="93">
                  <c:v>206.48033872096448</c:v>
                </c:pt>
                <c:pt idx="94">
                  <c:v>348.19231873356193</c:v>
                </c:pt>
                <c:pt idx="95">
                  <c:v>314.72787307875342</c:v>
                </c:pt>
                <c:pt idx="96">
                  <c:v>420.42950194716286</c:v>
                </c:pt>
                <c:pt idx="97">
                  <c:v>390.6608898391969</c:v>
                </c:pt>
                <c:pt idx="98">
                  <c:v>510.22797590474738</c:v>
                </c:pt>
                <c:pt idx="99">
                  <c:v>468.82499921423914</c:v>
                </c:pt>
                <c:pt idx="100">
                  <c:v>668.55297151262721</c:v>
                </c:pt>
                <c:pt idx="101">
                  <c:v>644.65959510951006</c:v>
                </c:pt>
                <c:pt idx="102">
                  <c:v>775.00994991888956</c:v>
                </c:pt>
                <c:pt idx="103">
                  <c:v>734.62311448803302</c:v>
                </c:pt>
                <c:pt idx="104">
                  <c:v>810.87728512223566</c:v>
                </c:pt>
                <c:pt idx="105">
                  <c:v>802.6700231464747</c:v>
                </c:pt>
                <c:pt idx="106">
                  <c:v>824.07850210316701</c:v>
                </c:pt>
                <c:pt idx="107">
                  <c:v>796.23556685622088</c:v>
                </c:pt>
                <c:pt idx="108">
                  <c:v>862.3275875117879</c:v>
                </c:pt>
                <c:pt idx="109">
                  <c:v>806.07674552279423</c:v>
                </c:pt>
                <c:pt idx="110">
                  <c:v>832.69737347132104</c:v>
                </c:pt>
                <c:pt idx="111">
                  <c:v>807.49515195212871</c:v>
                </c:pt>
                <c:pt idx="112">
                  <c:v>900.64121484389852</c:v>
                </c:pt>
                <c:pt idx="113">
                  <c:v>891.92458177610479</c:v>
                </c:pt>
                <c:pt idx="114">
                  <c:v>901.67949899266023</c:v>
                </c:pt>
                <c:pt idx="115">
                  <c:v>880.39501462419776</c:v>
                </c:pt>
                <c:pt idx="116">
                  <c:v>907.9753475921234</c:v>
                </c:pt>
                <c:pt idx="117">
                  <c:v>853.38578763372925</c:v>
                </c:pt>
                <c:pt idx="118">
                  <c:v>874.9213059401618</c:v>
                </c:pt>
                <c:pt idx="119">
                  <c:v>832.15925947316646</c:v>
                </c:pt>
                <c:pt idx="120">
                  <c:v>818.44855881759804</c:v>
                </c:pt>
                <c:pt idx="121">
                  <c:v>806.07416071313946</c:v>
                </c:pt>
                <c:pt idx="122">
                  <c:v>807.6511643240724</c:v>
                </c:pt>
                <c:pt idx="123">
                  <c:v>733.93324318644363</c:v>
                </c:pt>
                <c:pt idx="124">
                  <c:v>826.33336488512123</c:v>
                </c:pt>
                <c:pt idx="125">
                  <c:v>801.0501551086918</c:v>
                </c:pt>
                <c:pt idx="126">
                  <c:v>830.54407858090781</c:v>
                </c:pt>
                <c:pt idx="127">
                  <c:v>796.04933430913479</c:v>
                </c:pt>
                <c:pt idx="128">
                  <c:v>800.31652009937579</c:v>
                </c:pt>
                <c:pt idx="129">
                  <c:v>748.00639601271178</c:v>
                </c:pt>
                <c:pt idx="130">
                  <c:v>763.55817334109179</c:v>
                </c:pt>
                <c:pt idx="131">
                  <c:v>702.36449693908799</c:v>
                </c:pt>
                <c:pt idx="132">
                  <c:v>733.51482180336279</c:v>
                </c:pt>
                <c:pt idx="133">
                  <c:v>703.76943793239843</c:v>
                </c:pt>
                <c:pt idx="134">
                  <c:v>668.57597699398411</c:v>
                </c:pt>
                <c:pt idx="135">
                  <c:v>608.19234882162755</c:v>
                </c:pt>
                <c:pt idx="136">
                  <c:v>553.5233084272927</c:v>
                </c:pt>
                <c:pt idx="137">
                  <c:v>508.34291597928041</c:v>
                </c:pt>
                <c:pt idx="138">
                  <c:v>455.70012225269784</c:v>
                </c:pt>
                <c:pt idx="139">
                  <c:v>409.97703481241115</c:v>
                </c:pt>
                <c:pt idx="140">
                  <c:v>371.9087227415821</c:v>
                </c:pt>
                <c:pt idx="141">
                  <c:v>327.12555448091734</c:v>
                </c:pt>
                <c:pt idx="142">
                  <c:v>299.50789007264757</c:v>
                </c:pt>
                <c:pt idx="143">
                  <c:v>179.60662431679611</c:v>
                </c:pt>
                <c:pt idx="144">
                  <c:v>141.87608434030699</c:v>
                </c:pt>
                <c:pt idx="145">
                  <c:v>69.916834030585051</c:v>
                </c:pt>
                <c:pt idx="146">
                  <c:v>55.625238484258261</c:v>
                </c:pt>
                <c:pt idx="147">
                  <c:v>15.269019244296032</c:v>
                </c:pt>
                <c:pt idx="148">
                  <c:v>-53.694766104237715</c:v>
                </c:pt>
                <c:pt idx="149">
                  <c:v>-46.249879416552176</c:v>
                </c:pt>
                <c:pt idx="150">
                  <c:v>-37.626504122201368</c:v>
                </c:pt>
                <c:pt idx="151">
                  <c:v>-0.19227846717149077</c:v>
                </c:pt>
                <c:pt idx="152">
                  <c:v>-35.715123496696833</c:v>
                </c:pt>
                <c:pt idx="153">
                  <c:v>-79.863250390690155</c:v>
                </c:pt>
                <c:pt idx="154">
                  <c:v>-139.53850099439387</c:v>
                </c:pt>
                <c:pt idx="155">
                  <c:v>-171.89302154085817</c:v>
                </c:pt>
                <c:pt idx="156">
                  <c:v>-168.52371400633183</c:v>
                </c:pt>
                <c:pt idx="157">
                  <c:v>-237.12181552260517</c:v>
                </c:pt>
                <c:pt idx="158">
                  <c:v>-254.22504174055211</c:v>
                </c:pt>
                <c:pt idx="159">
                  <c:v>-314.15776422716863</c:v>
                </c:pt>
                <c:pt idx="160">
                  <c:v>-344.15433788816972</c:v>
                </c:pt>
                <c:pt idx="161">
                  <c:v>-392.59506559261717</c:v>
                </c:pt>
                <c:pt idx="162">
                  <c:v>-504.15821880009389</c:v>
                </c:pt>
                <c:pt idx="163">
                  <c:v>-441.90337670282406</c:v>
                </c:pt>
                <c:pt idx="164">
                  <c:v>-465.27143186533704</c:v>
                </c:pt>
                <c:pt idx="165">
                  <c:v>-565.31944417716659</c:v>
                </c:pt>
                <c:pt idx="166">
                  <c:v>-558.68101910665973</c:v>
                </c:pt>
                <c:pt idx="167">
                  <c:v>-605.71791121907791</c:v>
                </c:pt>
                <c:pt idx="168">
                  <c:v>-639.47007906377439</c:v>
                </c:pt>
                <c:pt idx="169">
                  <c:v>-658.67517044909528</c:v>
                </c:pt>
                <c:pt idx="170">
                  <c:v>-693.04924629451943</c:v>
                </c:pt>
                <c:pt idx="171">
                  <c:v>-698.47359820275688</c:v>
                </c:pt>
                <c:pt idx="172">
                  <c:v>-719.96819588020935</c:v>
                </c:pt>
                <c:pt idx="173">
                  <c:v>-720.32996953203565</c:v>
                </c:pt>
                <c:pt idx="174">
                  <c:v>-802.36312503210047</c:v>
                </c:pt>
                <c:pt idx="175">
                  <c:v>-699.69828673777647</c:v>
                </c:pt>
                <c:pt idx="176">
                  <c:v>-719.19085256328344</c:v>
                </c:pt>
                <c:pt idx="177">
                  <c:v>-695.59407413042027</c:v>
                </c:pt>
                <c:pt idx="178">
                  <c:v>-749.99816236147763</c:v>
                </c:pt>
                <c:pt idx="179">
                  <c:v>-710.7483306007889</c:v>
                </c:pt>
                <c:pt idx="180">
                  <c:v>-771.47684852364273</c:v>
                </c:pt>
                <c:pt idx="181">
                  <c:v>-669.65086053710183</c:v>
                </c:pt>
                <c:pt idx="182">
                  <c:v>-665.39333760055888</c:v>
                </c:pt>
                <c:pt idx="183">
                  <c:v>-683.60894914138498</c:v>
                </c:pt>
                <c:pt idx="184">
                  <c:v>-660.71328938704301</c:v>
                </c:pt>
                <c:pt idx="185">
                  <c:v>-659.12973267361122</c:v>
                </c:pt>
                <c:pt idx="186">
                  <c:v>-638.37732779605813</c:v>
                </c:pt>
                <c:pt idx="187">
                  <c:v>-670.70083603243438</c:v>
                </c:pt>
                <c:pt idx="188">
                  <c:v>-621.57080932340796</c:v>
                </c:pt>
                <c:pt idx="189">
                  <c:v>-598.92421218316213</c:v>
                </c:pt>
                <c:pt idx="190">
                  <c:v>-608.05133814865712</c:v>
                </c:pt>
                <c:pt idx="191">
                  <c:v>-604.22939366020364</c:v>
                </c:pt>
                <c:pt idx="192">
                  <c:v>-601.2213843102636</c:v>
                </c:pt>
                <c:pt idx="193">
                  <c:v>-585.26603201011403</c:v>
                </c:pt>
                <c:pt idx="194">
                  <c:v>-574.01733556700401</c:v>
                </c:pt>
                <c:pt idx="195">
                  <c:v>-508.62973544665601</c:v>
                </c:pt>
                <c:pt idx="196">
                  <c:v>-568.40554938784862</c:v>
                </c:pt>
                <c:pt idx="197">
                  <c:v>-508.5770231915285</c:v>
                </c:pt>
                <c:pt idx="198">
                  <c:v>-525.09479155651297</c:v>
                </c:pt>
                <c:pt idx="199">
                  <c:v>-454.92641196575187</c:v>
                </c:pt>
                <c:pt idx="200">
                  <c:v>-480.79659555521812</c:v>
                </c:pt>
                <c:pt idx="201">
                  <c:v>-406.39904949589254</c:v>
                </c:pt>
                <c:pt idx="202">
                  <c:v>-373.96363052313336</c:v>
                </c:pt>
                <c:pt idx="203">
                  <c:v>-363.36043354583489</c:v>
                </c:pt>
                <c:pt idx="204">
                  <c:v>-344.09124268659798</c:v>
                </c:pt>
                <c:pt idx="205">
                  <c:v>-330.27090885642156</c:v>
                </c:pt>
                <c:pt idx="206">
                  <c:v>-311.65866607494718</c:v>
                </c:pt>
                <c:pt idx="207">
                  <c:v>-286.60318385118353</c:v>
                </c:pt>
                <c:pt idx="208">
                  <c:v>-272.62498199955189</c:v>
                </c:pt>
                <c:pt idx="209">
                  <c:v>-307.03071338707559</c:v>
                </c:pt>
                <c:pt idx="210">
                  <c:v>-226.66316076697876</c:v>
                </c:pt>
                <c:pt idx="211">
                  <c:v>-168.83694770019247</c:v>
                </c:pt>
                <c:pt idx="212">
                  <c:v>-174.90996356637152</c:v>
                </c:pt>
                <c:pt idx="213">
                  <c:v>-88.367775393394368</c:v>
                </c:pt>
                <c:pt idx="214">
                  <c:v>-64.608688844788048</c:v>
                </c:pt>
                <c:pt idx="215">
                  <c:v>-28.525995163503467</c:v>
                </c:pt>
                <c:pt idx="216">
                  <c:v>-2.7233348099280192</c:v>
                </c:pt>
                <c:pt idx="217">
                  <c:v>26.932276749243101</c:v>
                </c:pt>
                <c:pt idx="218">
                  <c:v>-3.2598925805050385</c:v>
                </c:pt>
                <c:pt idx="219">
                  <c:v>99.101617961975535</c:v>
                </c:pt>
                <c:pt idx="220">
                  <c:v>46.48714193116848</c:v>
                </c:pt>
                <c:pt idx="221">
                  <c:v>70.769515472252351</c:v>
                </c:pt>
                <c:pt idx="222">
                  <c:v>46.718709403632602</c:v>
                </c:pt>
                <c:pt idx="223">
                  <c:v>122.44020136197651</c:v>
                </c:pt>
                <c:pt idx="224">
                  <c:v>80.998818831984863</c:v>
                </c:pt>
                <c:pt idx="225">
                  <c:v>127.362334646813</c:v>
                </c:pt>
                <c:pt idx="226">
                  <c:v>96.522352033021889</c:v>
                </c:pt>
                <c:pt idx="227">
                  <c:v>130.04376124851842</c:v>
                </c:pt>
                <c:pt idx="228">
                  <c:v>82.449361217149089</c:v>
                </c:pt>
                <c:pt idx="229">
                  <c:v>112.09898681634604</c:v>
                </c:pt>
                <c:pt idx="230">
                  <c:v>79.12138357299682</c:v>
                </c:pt>
                <c:pt idx="231">
                  <c:v>115.68069789630317</c:v>
                </c:pt>
                <c:pt idx="232">
                  <c:v>124.20450592131419</c:v>
                </c:pt>
                <c:pt idx="233">
                  <c:v>147.8618424983888</c:v>
                </c:pt>
                <c:pt idx="234">
                  <c:v>101.78848307244243</c:v>
                </c:pt>
                <c:pt idx="235">
                  <c:v>135.16662130574878</c:v>
                </c:pt>
                <c:pt idx="236">
                  <c:v>113.36498639688125</c:v>
                </c:pt>
                <c:pt idx="237">
                  <c:v>176.3234660262824</c:v>
                </c:pt>
                <c:pt idx="238">
                  <c:v>186.56959756225933</c:v>
                </c:pt>
                <c:pt idx="239">
                  <c:v>230.67461983143039</c:v>
                </c:pt>
                <c:pt idx="240">
                  <c:v>241.95677775759486</c:v>
                </c:pt>
                <c:pt idx="241">
                  <c:v>274.7650466983996</c:v>
                </c:pt>
                <c:pt idx="242">
                  <c:v>281.87924051197569</c:v>
                </c:pt>
                <c:pt idx="243">
                  <c:v>266.69608376918268</c:v>
                </c:pt>
                <c:pt idx="244">
                  <c:v>365.1365627928817</c:v>
                </c:pt>
                <c:pt idx="245">
                  <c:v>402.12495512062651</c:v>
                </c:pt>
                <c:pt idx="246">
                  <c:v>390.12380312101186</c:v>
                </c:pt>
                <c:pt idx="247">
                  <c:v>416.88392266866231</c:v>
                </c:pt>
                <c:pt idx="248">
                  <c:v>428.80979652411997</c:v>
                </c:pt>
                <c:pt idx="249">
                  <c:v>445.50353922760542</c:v>
                </c:pt>
                <c:pt idx="250">
                  <c:v>491.77949323126541</c:v>
                </c:pt>
                <c:pt idx="251">
                  <c:v>481.44622471126468</c:v>
                </c:pt>
                <c:pt idx="252">
                  <c:v>518.31657662563612</c:v>
                </c:pt>
                <c:pt idx="253">
                  <c:v>470.11625214528067</c:v>
                </c:pt>
                <c:pt idx="254">
                  <c:v>530.60941155693945</c:v>
                </c:pt>
                <c:pt idx="255">
                  <c:v>484.40606080537327</c:v>
                </c:pt>
                <c:pt idx="256">
                  <c:v>568.99394554727223</c:v>
                </c:pt>
                <c:pt idx="257">
                  <c:v>516.09287283265212</c:v>
                </c:pt>
                <c:pt idx="258">
                  <c:v>555.41789064581917</c:v>
                </c:pt>
                <c:pt idx="259">
                  <c:v>516.98957038960361</c:v>
                </c:pt>
                <c:pt idx="260">
                  <c:v>587.48941095641248</c:v>
                </c:pt>
                <c:pt idx="261">
                  <c:v>480.8753993466953</c:v>
                </c:pt>
                <c:pt idx="262">
                  <c:v>500.99887002132709</c:v>
                </c:pt>
                <c:pt idx="263">
                  <c:v>463.67777453859253</c:v>
                </c:pt>
                <c:pt idx="264">
                  <c:v>493.80841275320699</c:v>
                </c:pt>
                <c:pt idx="265">
                  <c:v>376.0092153164187</c:v>
                </c:pt>
                <c:pt idx="266">
                  <c:v>420.21415989019806</c:v>
                </c:pt>
                <c:pt idx="267">
                  <c:v>357.75556466068747</c:v>
                </c:pt>
                <c:pt idx="268">
                  <c:v>337.82151555658902</c:v>
                </c:pt>
                <c:pt idx="269">
                  <c:v>344.72190152684061</c:v>
                </c:pt>
                <c:pt idx="270">
                  <c:v>387.68421171921227</c:v>
                </c:pt>
                <c:pt idx="271">
                  <c:v>332.89292239399401</c:v>
                </c:pt>
                <c:pt idx="272">
                  <c:v>395.05131972209847</c:v>
                </c:pt>
                <c:pt idx="273">
                  <c:v>344.49643611865895</c:v>
                </c:pt>
                <c:pt idx="274">
                  <c:v>360.05107446651755</c:v>
                </c:pt>
                <c:pt idx="275">
                  <c:v>361.34433048147957</c:v>
                </c:pt>
                <c:pt idx="276">
                  <c:v>398.18522859940686</c:v>
                </c:pt>
                <c:pt idx="277">
                  <c:v>378.17262156374591</c:v>
                </c:pt>
                <c:pt idx="278">
                  <c:v>393.8948335624973</c:v>
                </c:pt>
                <c:pt idx="279">
                  <c:v>365.78461467567513</c:v>
                </c:pt>
                <c:pt idx="280">
                  <c:v>409.86790146728981</c:v>
                </c:pt>
                <c:pt idx="281">
                  <c:v>343.381791642812</c:v>
                </c:pt>
                <c:pt idx="282">
                  <c:v>389.264813020784</c:v>
                </c:pt>
                <c:pt idx="283">
                  <c:v>317.15293669763878</c:v>
                </c:pt>
                <c:pt idx="284">
                  <c:v>370.53176730176256</c:v>
                </c:pt>
                <c:pt idx="285">
                  <c:v>302.34402788164289</c:v>
                </c:pt>
                <c:pt idx="286">
                  <c:v>330.79634541775113</c:v>
                </c:pt>
                <c:pt idx="287">
                  <c:v>351.63935504230312</c:v>
                </c:pt>
                <c:pt idx="288">
                  <c:v>313.00211684071928</c:v>
                </c:pt>
                <c:pt idx="289">
                  <c:v>351.01448485560422</c:v>
                </c:pt>
                <c:pt idx="290">
                  <c:v>314.46370928232591</c:v>
                </c:pt>
                <c:pt idx="291">
                  <c:v>335.88684599606859</c:v>
                </c:pt>
                <c:pt idx="292">
                  <c:v>263.21127192507856</c:v>
                </c:pt>
                <c:pt idx="293">
                  <c:v>302.51403412379159</c:v>
                </c:pt>
              </c:numCache>
            </c:numRef>
          </c:yVal>
          <c:smooth val="0"/>
          <c:extLst xmlns:c16r2="http://schemas.microsoft.com/office/drawing/2015/06/chart">
            <c:ext xmlns:c16="http://schemas.microsoft.com/office/drawing/2014/chart" uri="{C3380CC4-5D6E-409C-BE32-E72D297353CC}">
              <c16:uniqueId val="{00000000-8477-4857-8D5D-11066855D555}"/>
            </c:ext>
          </c:extLst>
        </c:ser>
        <c:dLbls>
          <c:showLegendKey val="0"/>
          <c:showVal val="0"/>
          <c:showCatName val="0"/>
          <c:showSerName val="0"/>
          <c:showPercent val="0"/>
          <c:showBubbleSize val="0"/>
        </c:dLbls>
        <c:axId val="541668128"/>
        <c:axId val="541668520"/>
      </c:scatterChart>
      <c:valAx>
        <c:axId val="5416681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Predicted  y</a:t>
                </a:r>
              </a:p>
            </c:rich>
          </c:tx>
          <c:layout>
            <c:manualLayout>
              <c:xMode val="edge"/>
              <c:yMode val="edge"/>
              <c:x val="0.31234866828087166"/>
              <c:y val="0.906252916302128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1668520"/>
        <c:crossesAt val="0"/>
        <c:crossBetween val="midCat"/>
      </c:valAx>
      <c:valAx>
        <c:axId val="541668520"/>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Observed y</a:t>
                </a:r>
              </a:p>
            </c:rich>
          </c:tx>
          <c:layout>
            <c:manualLayout>
              <c:xMode val="edge"/>
              <c:yMode val="edge"/>
              <c:x val="1.4527845036319613E-2"/>
              <c:y val="0.48611293379994164"/>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1668128"/>
        <c:crossesAt val="0"/>
        <c:crossBetween val="midCat"/>
      </c:valAx>
      <c:spPr>
        <a:solidFill>
          <a:srgbClr val="FFFFFF"/>
        </a:solidFill>
        <a:ln w="25400">
          <a:noFill/>
        </a:ln>
      </c:spPr>
    </c:plotArea>
    <c:legend>
      <c:legendPos val="r"/>
      <c:layout>
        <c:manualLayout>
          <c:xMode val="edge"/>
          <c:yMode val="edge"/>
          <c:x val="0.70460048426150124"/>
          <c:y val="0.5833351560221639"/>
          <c:w val="0.23244552058111378"/>
          <c:h val="8.3333697871099455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Calibri"/>
          <a:ea typeface="Calibri"/>
          <a:cs typeface="Calibri"/>
        </a:defRPr>
      </a:pPr>
      <a:endParaRPr lang="en-US"/>
    </a:p>
  </c:txPr>
  <c:printSettings>
    <c:headerFooter alignWithMargins="0"/>
    <c:pageMargins b="1" l="0.75" r="0.75" t="1"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AloftHarmonic!$J$9</c:f>
              <c:strCache>
                <c:ptCount val="1"/>
                <c:pt idx="0">
                  <c:v>predictions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AloftHarmonic!$A$10:$A$303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AloftHarmonic!$J$10:$J$303</c:f>
              <c:numCache>
                <c:formatCode>General</c:formatCode>
                <c:ptCount val="294"/>
                <c:pt idx="0">
                  <c:v>2092.879240819012</c:v>
                </c:pt>
                <c:pt idx="1">
                  <c:v>2057.6855473705873</c:v>
                </c:pt>
                <c:pt idx="2">
                  <c:v>2023.0216358229322</c:v>
                </c:pt>
                <c:pt idx="3">
                  <c:v>1988.9040043205532</c:v>
                </c:pt>
                <c:pt idx="4">
                  <c:v>1955.3488910082388</c:v>
                </c:pt>
                <c:pt idx="5">
                  <c:v>1922.3722663025881</c:v>
                </c:pt>
                <c:pt idx="6">
                  <c:v>1889.9898252909529</c:v>
                </c:pt>
                <c:pt idx="7">
                  <c:v>1858.2169802614271</c:v>
                </c:pt>
                <c:pt idx="8">
                  <c:v>1827.0688533674338</c:v>
                </c:pt>
                <c:pt idx="9">
                  <c:v>1796.5602694303973</c:v>
                </c:pt>
                <c:pt idx="10">
                  <c:v>1766.7057488839323</c:v>
                </c:pt>
                <c:pt idx="11">
                  <c:v>1737.5195008629039</c:v>
                </c:pt>
                <c:pt idx="12">
                  <c:v>1709.0154164406474</c:v>
                </c:pt>
                <c:pt idx="13">
                  <c:v>1681.2070620175723</c:v>
                </c:pt>
                <c:pt idx="14">
                  <c:v>1654.1076728642888</c:v>
                </c:pt>
                <c:pt idx="15">
                  <c:v>1627.7301468223354</c:v>
                </c:pt>
                <c:pt idx="16">
                  <c:v>1602.0870381655068</c:v>
                </c:pt>
                <c:pt idx="17">
                  <c:v>1577.1905516246966</c:v>
                </c:pt>
                <c:pt idx="18">
                  <c:v>1553.0525365791095</c:v>
                </c:pt>
                <c:pt idx="19">
                  <c:v>1529.684481416597</c:v>
                </c:pt>
                <c:pt idx="20">
                  <c:v>1507.0975080658063</c:v>
                </c:pt>
                <c:pt idx="21">
                  <c:v>1485.302366702746</c:v>
                </c:pt>
                <c:pt idx="22">
                  <c:v>1464.3094306342841</c:v>
                </c:pt>
                <c:pt idx="23">
                  <c:v>1444.1286913610163</c:v>
                </c:pt>
                <c:pt idx="24">
                  <c:v>1424.7697538218504</c:v>
                </c:pt>
                <c:pt idx="25">
                  <c:v>1406.2418318225791</c:v>
                </c:pt>
                <c:pt idx="26">
                  <c:v>1388.5537436506047</c:v>
                </c:pt>
                <c:pt idx="27">
                  <c:v>1371.7139078779148</c:v>
                </c:pt>
                <c:pt idx="28">
                  <c:v>1355.7303393542929</c:v>
                </c:pt>
                <c:pt idx="29">
                  <c:v>1340.6106453926905</c:v>
                </c:pt>
                <c:pt idx="30">
                  <c:v>1326.3620221485528</c:v>
                </c:pt>
                <c:pt idx="31">
                  <c:v>1312.9912511948405</c:v>
                </c:pt>
                <c:pt idx="32">
                  <c:v>1300.5046962943707</c:v>
                </c:pt>
                <c:pt idx="33">
                  <c:v>1288.9083003710055</c:v>
                </c:pt>
                <c:pt idx="34">
                  <c:v>1278.2075826811451</c:v>
                </c:pt>
                <c:pt idx="35">
                  <c:v>1268.4076361868624</c:v>
                </c:pt>
                <c:pt idx="36">
                  <c:v>1259.5131251319247</c:v>
                </c:pt>
                <c:pt idx="37">
                  <c:v>1251.5282828218683</c:v>
                </c:pt>
                <c:pt idx="38">
                  <c:v>1244.4569096091757</c:v>
                </c:pt>
                <c:pt idx="39">
                  <c:v>1238.3023710845127</c:v>
                </c:pt>
                <c:pt idx="40">
                  <c:v>1233.0675964748873</c:v>
                </c:pt>
                <c:pt idx="41">
                  <c:v>1228.7550772494999</c:v>
                </c:pt>
                <c:pt idx="42">
                  <c:v>1225.366865933936</c:v>
                </c:pt>
                <c:pt idx="43">
                  <c:v>1222.9045751332769</c:v>
                </c:pt>
                <c:pt idx="44">
                  <c:v>1221.3693767645871</c:v>
                </c:pt>
                <c:pt idx="45">
                  <c:v>1220.7620014991428</c:v>
                </c:pt>
                <c:pt idx="46">
                  <c:v>1221.0827384146769</c:v>
                </c:pt>
                <c:pt idx="47">
                  <c:v>1222.3314348577874</c:v>
                </c:pt>
                <c:pt idx="48">
                  <c:v>1224.5074965165963</c:v>
                </c:pt>
                <c:pt idx="49">
                  <c:v>1227.6217765101073</c:v>
                </c:pt>
                <c:pt idx="50">
                  <c:v>1231.6521005374173</c:v>
                </c:pt>
                <c:pt idx="51">
                  <c:v>1236.5873122016114</c:v>
                </c:pt>
                <c:pt idx="52">
                  <c:v>1242.4580727447542</c:v>
                </c:pt>
                <c:pt idx="53">
                  <c:v>1249.2466193140169</c:v>
                </c:pt>
                <c:pt idx="54">
                  <c:v>1256.9497209288986</c:v>
                </c:pt>
                <c:pt idx="55">
                  <c:v>1265.5637113302294</c:v>
                </c:pt>
                <c:pt idx="56">
                  <c:v>1275.0844907251103</c:v>
                </c:pt>
                <c:pt idx="57">
                  <c:v>1285.5075277381934</c:v>
                </c:pt>
                <c:pt idx="58">
                  <c:v>1296.8278615683698</c:v>
                </c:pt>
                <c:pt idx="59">
                  <c:v>1309.0401043498439</c:v>
                </c:pt>
                <c:pt idx="60">
                  <c:v>1322.1384437164645</c:v>
                </c:pt>
                <c:pt idx="61">
                  <c:v>1336.1166455680964</c:v>
                </c:pt>
                <c:pt idx="62">
                  <c:v>1350.9680570377154</c:v>
                </c:pt>
                <c:pt idx="63">
                  <c:v>1366.6856096578119</c:v>
                </c:pt>
                <c:pt idx="64">
                  <c:v>1383.2618227245982</c:v>
                </c:pt>
                <c:pt idx="65">
                  <c:v>1400.6888068584194</c:v>
                </c:pt>
                <c:pt idx="66">
                  <c:v>1418.9582677586695</c:v>
                </c:pt>
                <c:pt idx="67">
                  <c:v>1438.0615101514313</c:v>
                </c:pt>
                <c:pt idx="68">
                  <c:v>1457.9894419279544</c:v>
                </c:pt>
                <c:pt idx="69">
                  <c:v>1478.7325784720058</c:v>
                </c:pt>
                <c:pt idx="70">
                  <c:v>1500.2810471740347</c:v>
                </c:pt>
                <c:pt idx="71">
                  <c:v>1522.6245921300003</c:v>
                </c:pt>
                <c:pt idx="72">
                  <c:v>1545.7525790226262</c:v>
                </c:pt>
                <c:pt idx="73">
                  <c:v>1569.6540001827586</c:v>
                </c:pt>
                <c:pt idx="74">
                  <c:v>1594.3174798284224</c:v>
                </c:pt>
                <c:pt idx="75">
                  <c:v>1619.7312794790757</c:v>
                </c:pt>
                <c:pt idx="76">
                  <c:v>1645.8833035424914</c:v>
                </c:pt>
                <c:pt idx="77">
                  <c:v>1672.7611050716037</c:v>
                </c:pt>
                <c:pt idx="78">
                  <c:v>1700.3518916885826</c:v>
                </c:pt>
                <c:pt idx="79">
                  <c:v>1728.64253167331</c:v>
                </c:pt>
                <c:pt idx="80">
                  <c:v>1757.6195602133691</c:v>
                </c:pt>
                <c:pt idx="81">
                  <c:v>1787.2691858125652</c:v>
                </c:pt>
                <c:pt idx="82">
                  <c:v>1817.5772968549313</c:v>
                </c:pt>
                <c:pt idx="83">
                  <c:v>1848.5294683210941</c:v>
                </c:pt>
                <c:pt idx="84">
                  <c:v>1880.1109686537982</c:v>
                </c:pt>
                <c:pt idx="85">
                  <c:v>1912.3067667693338</c:v>
                </c:pt>
                <c:pt idx="86">
                  <c:v>1945.1015392115175</c:v>
                </c:pt>
                <c:pt idx="87">
                  <c:v>1978.4796774448248</c:v>
                </c:pt>
                <c:pt idx="88">
                  <c:v>2012.4252952832114</c:v>
                </c:pt>
                <c:pt idx="89">
                  <c:v>2046.9222364510738</c:v>
                </c:pt>
                <c:pt idx="90">
                  <c:v>2081.9540822727649</c:v>
                </c:pt>
                <c:pt idx="91">
                  <c:v>2117.5041594869913</c:v>
                </c:pt>
                <c:pt idx="92">
                  <c:v>2153.5555481823858</c:v>
                </c:pt>
                <c:pt idx="93">
                  <c:v>2190.091089850464</c:v>
                </c:pt>
                <c:pt idx="94">
                  <c:v>2227.0933955521518</c:v>
                </c:pt>
                <c:pt idx="95">
                  <c:v>2264.5448541939741</c:v>
                </c:pt>
                <c:pt idx="96">
                  <c:v>2302.4276409099798</c:v>
                </c:pt>
                <c:pt idx="97">
                  <c:v>2340.7237255454183</c:v>
                </c:pt>
                <c:pt idx="98">
                  <c:v>2379.41488123811</c:v>
                </c:pt>
                <c:pt idx="99">
                  <c:v>2418.4826930934532</c:v>
                </c:pt>
                <c:pt idx="100">
                  <c:v>2457.9085669489114</c:v>
                </c:pt>
                <c:pt idx="101">
                  <c:v>2497.6737382238234</c:v>
                </c:pt>
                <c:pt idx="102">
                  <c:v>2537.7592808503409</c:v>
                </c:pt>
                <c:pt idx="103">
                  <c:v>2578.1461162811975</c:v>
                </c:pt>
                <c:pt idx="104">
                  <c:v>2618.815022570072</c:v>
                </c:pt>
                <c:pt idx="105">
                  <c:v>2659.7466435201914</c:v>
                </c:pt>
                <c:pt idx="106">
                  <c:v>2700.921497896833</c:v>
                </c:pt>
                <c:pt idx="107">
                  <c:v>2742.3199886993343</c:v>
                </c:pt>
                <c:pt idx="108">
                  <c:v>2783.9224124882121</c:v>
                </c:pt>
                <c:pt idx="109">
                  <c:v>2825.70896876292</c:v>
                </c:pt>
                <c:pt idx="110">
                  <c:v>2867.6597693858221</c:v>
                </c:pt>
                <c:pt idx="111">
                  <c:v>2909.7548480478713</c:v>
                </c:pt>
                <c:pt idx="112">
                  <c:v>2951.9741697714862</c:v>
                </c:pt>
                <c:pt idx="113">
                  <c:v>2994.2976404461174</c:v>
                </c:pt>
                <c:pt idx="114">
                  <c:v>3036.705116391955</c:v>
                </c:pt>
                <c:pt idx="115">
                  <c:v>3079.1764139472307</c:v>
                </c:pt>
                <c:pt idx="116">
                  <c:v>3121.6913190745431</c:v>
                </c:pt>
                <c:pt idx="117">
                  <c:v>3164.229596981655</c:v>
                </c:pt>
                <c:pt idx="118">
                  <c:v>3206.7710017521463</c:v>
                </c:pt>
                <c:pt idx="119">
                  <c:v>3249.295285981379</c:v>
                </c:pt>
                <c:pt idx="120">
                  <c:v>3291.7822104131715</c:v>
                </c:pt>
                <c:pt idx="121">
                  <c:v>3334.2115535725752</c:v>
                </c:pt>
                <c:pt idx="122">
                  <c:v>3376.5631213902125</c:v>
                </c:pt>
                <c:pt idx="123">
                  <c:v>3418.8167568135568</c:v>
                </c:pt>
                <c:pt idx="124">
                  <c:v>3460.9523494005934</c:v>
                </c:pt>
                <c:pt idx="125">
                  <c:v>3502.9498448913077</c:v>
                </c:pt>
                <c:pt idx="126">
                  <c:v>3544.7892547524252</c:v>
                </c:pt>
                <c:pt idx="127">
                  <c:v>3586.4506656908652</c:v>
                </c:pt>
                <c:pt idx="128">
                  <c:v>3627.9142491313933</c:v>
                </c:pt>
                <c:pt idx="129">
                  <c:v>3669.1602706539552</c:v>
                </c:pt>
                <c:pt idx="130">
                  <c:v>3710.1690993861807</c:v>
                </c:pt>
                <c:pt idx="131">
                  <c:v>3750.9212173466267</c:v>
                </c:pt>
                <c:pt idx="132">
                  <c:v>3751.0566067680656</c:v>
                </c:pt>
                <c:pt idx="133">
                  <c:v>3791.397228734269</c:v>
                </c:pt>
                <c:pt idx="134">
                  <c:v>3831.5778691598616</c:v>
                </c:pt>
                <c:pt idx="135">
                  <c:v>3871.4440148147364</c:v>
                </c:pt>
                <c:pt idx="136">
                  <c:v>3910.9766915727073</c:v>
                </c:pt>
                <c:pt idx="137">
                  <c:v>3950.1570840207196</c:v>
                </c:pt>
                <c:pt idx="138">
                  <c:v>3988.9665444139696</c:v>
                </c:pt>
                <c:pt idx="139">
                  <c:v>4027.3866015512244</c:v>
                </c:pt>
                <c:pt idx="140">
                  <c:v>4065.3989695661103</c:v>
                </c:pt>
                <c:pt idx="141">
                  <c:v>4102.985556630194</c:v>
                </c:pt>
                <c:pt idx="142">
                  <c:v>4140.1284735637164</c:v>
                </c:pt>
                <c:pt idx="143">
                  <c:v>4176.8100423498709</c:v>
                </c:pt>
                <c:pt idx="144">
                  <c:v>4213.0128045485808</c:v>
                </c:pt>
                <c:pt idx="145">
                  <c:v>4248.7195296057789</c:v>
                </c:pt>
                <c:pt idx="146">
                  <c:v>4283.9132230542027</c:v>
                </c:pt>
                <c:pt idx="147">
                  <c:v>4318.5771346018582</c:v>
                </c:pt>
                <c:pt idx="148">
                  <c:v>4352.6947661042377</c:v>
                </c:pt>
                <c:pt idx="149">
                  <c:v>4386.2498794165531</c:v>
                </c:pt>
                <c:pt idx="150">
                  <c:v>4419.2265041222017</c:v>
                </c:pt>
                <c:pt idx="151">
                  <c:v>4451.6089451338385</c:v>
                </c:pt>
                <c:pt idx="152">
                  <c:v>4483.3817901633647</c:v>
                </c:pt>
                <c:pt idx="153">
                  <c:v>4514.5299170573571</c:v>
                </c:pt>
                <c:pt idx="154">
                  <c:v>4545.0385009943939</c:v>
                </c:pt>
                <c:pt idx="155">
                  <c:v>4574.8930215408582</c:v>
                </c:pt>
                <c:pt idx="156">
                  <c:v>4604.0792695618866</c:v>
                </c:pt>
                <c:pt idx="157">
                  <c:v>4632.5833539841433</c:v>
                </c:pt>
                <c:pt idx="158">
                  <c:v>4660.3917084072191</c:v>
                </c:pt>
                <c:pt idx="159">
                  <c:v>4687.4910975605007</c:v>
                </c:pt>
                <c:pt idx="160">
                  <c:v>4713.868623602455</c:v>
                </c:pt>
                <c:pt idx="161">
                  <c:v>4739.5117322592832</c:v>
                </c:pt>
                <c:pt idx="162">
                  <c:v>4764.4082188000939</c:v>
                </c:pt>
                <c:pt idx="163">
                  <c:v>4788.5462338456819</c:v>
                </c:pt>
                <c:pt idx="164">
                  <c:v>4811.9142890081939</c:v>
                </c:pt>
                <c:pt idx="165">
                  <c:v>4834.5012623589846</c:v>
                </c:pt>
                <c:pt idx="166">
                  <c:v>4856.2964037220454</c:v>
                </c:pt>
                <c:pt idx="167">
                  <c:v>4877.2893397905063</c:v>
                </c:pt>
                <c:pt idx="168">
                  <c:v>4897.4700790637744</c:v>
                </c:pt>
                <c:pt idx="169">
                  <c:v>4916.829016602941</c:v>
                </c:pt>
                <c:pt idx="170">
                  <c:v>4935.3569386022118</c:v>
                </c:pt>
                <c:pt idx="171">
                  <c:v>4953.0450267741853</c:v>
                </c:pt>
                <c:pt idx="172">
                  <c:v>4969.8848625468763</c:v>
                </c:pt>
                <c:pt idx="173">
                  <c:v>4985.8684310704975</c:v>
                </c:pt>
                <c:pt idx="174">
                  <c:v>5000.9881250321005</c:v>
                </c:pt>
                <c:pt idx="175">
                  <c:v>5015.2367482762384</c:v>
                </c:pt>
                <c:pt idx="176">
                  <c:v>5028.6075192299504</c:v>
                </c:pt>
                <c:pt idx="177">
                  <c:v>5041.0940741304203</c:v>
                </c:pt>
                <c:pt idx="178">
                  <c:v>5052.6904700537862</c:v>
                </c:pt>
                <c:pt idx="179">
                  <c:v>5063.3911877436458</c:v>
                </c:pt>
                <c:pt idx="180">
                  <c:v>5073.1911342379281</c:v>
                </c:pt>
                <c:pt idx="181">
                  <c:v>5073.2222891085294</c:v>
                </c:pt>
                <c:pt idx="182">
                  <c:v>5082.0856452928665</c:v>
                </c:pt>
                <c:pt idx="183">
                  <c:v>5090.0704876029231</c:v>
                </c:pt>
                <c:pt idx="184">
                  <c:v>5097.1418608156146</c:v>
                </c:pt>
                <c:pt idx="185">
                  <c:v>5103.2963993402782</c:v>
                </c:pt>
                <c:pt idx="186">
                  <c:v>5108.5311739499039</c:v>
                </c:pt>
                <c:pt idx="187">
                  <c:v>5112.8436931752913</c:v>
                </c:pt>
                <c:pt idx="188">
                  <c:v>5112.8565236091226</c:v>
                </c:pt>
                <c:pt idx="189">
                  <c:v>5116.2319044908545</c:v>
                </c:pt>
                <c:pt idx="190">
                  <c:v>5118.694195291514</c:v>
                </c:pt>
                <c:pt idx="191">
                  <c:v>5120.2293936602036</c:v>
                </c:pt>
                <c:pt idx="192">
                  <c:v>5120.8367689256474</c:v>
                </c:pt>
                <c:pt idx="193">
                  <c:v>5120.516032010114</c:v>
                </c:pt>
                <c:pt idx="194">
                  <c:v>5119.267335567004</c:v>
                </c:pt>
                <c:pt idx="195">
                  <c:v>5117.0912739081941</c:v>
                </c:pt>
                <c:pt idx="196">
                  <c:v>5113.9888827211817</c:v>
                </c:pt>
                <c:pt idx="197">
                  <c:v>5109.9616385761437</c:v>
                </c:pt>
                <c:pt idx="198">
                  <c:v>5105.0114582231799</c:v>
                </c:pt>
                <c:pt idx="199">
                  <c:v>5099.1406976800372</c:v>
                </c:pt>
                <c:pt idx="200">
                  <c:v>5092.3521511107738</c:v>
                </c:pt>
                <c:pt idx="201">
                  <c:v>5084.6490494958925</c:v>
                </c:pt>
                <c:pt idx="202">
                  <c:v>5076.0350590945618</c:v>
                </c:pt>
                <c:pt idx="203">
                  <c:v>5066.5142796996806</c:v>
                </c:pt>
                <c:pt idx="204">
                  <c:v>5056.091242686598</c:v>
                </c:pt>
                <c:pt idx="205">
                  <c:v>5044.7709088564216</c:v>
                </c:pt>
                <c:pt idx="206">
                  <c:v>5032.5586660749468</c:v>
                </c:pt>
                <c:pt idx="207">
                  <c:v>5019.4603267083266</c:v>
                </c:pt>
                <c:pt idx="208">
                  <c:v>5005.482124856695</c:v>
                </c:pt>
                <c:pt idx="209">
                  <c:v>4990.630713387076</c:v>
                </c:pt>
                <c:pt idx="210">
                  <c:v>4974.9131607669788</c:v>
                </c:pt>
                <c:pt idx="211">
                  <c:v>4958.3369477001925</c:v>
                </c:pt>
                <c:pt idx="212">
                  <c:v>4940.9099635663715</c:v>
                </c:pt>
                <c:pt idx="213">
                  <c:v>4922.6405026661214</c:v>
                </c:pt>
                <c:pt idx="214">
                  <c:v>4903.5372602733596</c:v>
                </c:pt>
                <c:pt idx="215">
                  <c:v>4883.6093284968365</c:v>
                </c:pt>
                <c:pt idx="216">
                  <c:v>4862.8661919527849</c:v>
                </c:pt>
                <c:pt idx="217">
                  <c:v>4841.3177232507569</c:v>
                </c:pt>
                <c:pt idx="218">
                  <c:v>4818.9741782947904</c:v>
                </c:pt>
                <c:pt idx="219">
                  <c:v>4818.8983820380245</c:v>
                </c:pt>
                <c:pt idx="220">
                  <c:v>4795.8461914021645</c:v>
                </c:pt>
                <c:pt idx="221">
                  <c:v>4771.944770242033</c:v>
                </c:pt>
                <c:pt idx="222">
                  <c:v>4747.2812905963674</c:v>
                </c:pt>
                <c:pt idx="223">
                  <c:v>4721.8674909457168</c:v>
                </c:pt>
                <c:pt idx="224">
                  <c:v>4695.7154668823005</c:v>
                </c:pt>
                <c:pt idx="225">
                  <c:v>4668.8376653531868</c:v>
                </c:pt>
                <c:pt idx="226">
                  <c:v>4641.2468787362086</c:v>
                </c:pt>
                <c:pt idx="227">
                  <c:v>4612.9562387514816</c:v>
                </c:pt>
                <c:pt idx="228">
                  <c:v>4583.9792102114225</c:v>
                </c:pt>
                <c:pt idx="229">
                  <c:v>4554.3295846122255</c:v>
                </c:pt>
                <c:pt idx="230">
                  <c:v>4524.0214735698601</c:v>
                </c:pt>
                <c:pt idx="231">
                  <c:v>4493.0693021036968</c:v>
                </c:pt>
                <c:pt idx="232">
                  <c:v>4461.4878017709934</c:v>
                </c:pt>
                <c:pt idx="233">
                  <c:v>4429.2920036554569</c:v>
                </c:pt>
                <c:pt idx="234">
                  <c:v>4396.4972312132722</c:v>
                </c:pt>
                <c:pt idx="235">
                  <c:v>4363.1190929799659</c:v>
                </c:pt>
                <c:pt idx="236">
                  <c:v>4329.1734751415806</c:v>
                </c:pt>
                <c:pt idx="237">
                  <c:v>4294.6765339737176</c:v>
                </c:pt>
                <c:pt idx="238">
                  <c:v>4259.644688152026</c:v>
                </c:pt>
                <c:pt idx="239">
                  <c:v>4224.0946109378001</c:v>
                </c:pt>
                <c:pt idx="240">
                  <c:v>4188.043222242406</c:v>
                </c:pt>
                <c:pt idx="241">
                  <c:v>4151.5076805743274</c:v>
                </c:pt>
                <c:pt idx="242">
                  <c:v>4114.5053748726395</c:v>
                </c:pt>
                <c:pt idx="243">
                  <c:v>4077.0539162308173</c:v>
                </c:pt>
                <c:pt idx="244">
                  <c:v>4039.1711295148111</c:v>
                </c:pt>
                <c:pt idx="245">
                  <c:v>4000.8750448793735</c:v>
                </c:pt>
                <c:pt idx="246">
                  <c:v>3962.1838891866801</c:v>
                </c:pt>
                <c:pt idx="247">
                  <c:v>3923.1160773313377</c:v>
                </c:pt>
                <c:pt idx="248">
                  <c:v>3883.69020347588</c:v>
                </c:pt>
                <c:pt idx="249">
                  <c:v>3843.9250322009657</c:v>
                </c:pt>
                <c:pt idx="250">
                  <c:v>3843.791935340163</c:v>
                </c:pt>
                <c:pt idx="251">
                  <c:v>3803.83948957445</c:v>
                </c:pt>
                <c:pt idx="252">
                  <c:v>3763.4526541435944</c:v>
                </c:pt>
                <c:pt idx="253">
                  <c:v>3722.783747854719</c:v>
                </c:pt>
                <c:pt idx="254">
                  <c:v>3681.8521269045987</c:v>
                </c:pt>
                <c:pt idx="255">
                  <c:v>3640.6772725279598</c:v>
                </c:pt>
                <c:pt idx="256">
                  <c:v>3599.2787817254548</c:v>
                </c:pt>
                <c:pt idx="257">
                  <c:v>3557.6763579365788</c:v>
                </c:pt>
                <c:pt idx="258">
                  <c:v>3515.8898016618732</c:v>
                </c:pt>
                <c:pt idx="259">
                  <c:v>3473.9390010389679</c:v>
                </c:pt>
                <c:pt idx="260">
                  <c:v>3431.843922376921</c:v>
                </c:pt>
                <c:pt idx="261">
                  <c:v>3389.6246006533047</c:v>
                </c:pt>
                <c:pt idx="262">
                  <c:v>3347.3011299786726</c:v>
                </c:pt>
                <c:pt idx="263">
                  <c:v>3304.8936540328359</c:v>
                </c:pt>
                <c:pt idx="264">
                  <c:v>3262.4223564775621</c:v>
                </c:pt>
                <c:pt idx="265">
                  <c:v>3219.9074513502478</c:v>
                </c:pt>
                <c:pt idx="266">
                  <c:v>3177.3691734431359</c:v>
                </c:pt>
                <c:pt idx="267">
                  <c:v>3134.827768672646</c:v>
                </c:pt>
                <c:pt idx="268">
                  <c:v>3092.3034844434114</c:v>
                </c:pt>
                <c:pt idx="269">
                  <c:v>3049.8165600116208</c:v>
                </c:pt>
                <c:pt idx="270">
                  <c:v>3007.3872168522162</c:v>
                </c:pt>
                <c:pt idx="271">
                  <c:v>2965.0356490345775</c:v>
                </c:pt>
                <c:pt idx="272">
                  <c:v>2922.782013611235</c:v>
                </c:pt>
                <c:pt idx="273">
                  <c:v>2880.6464210241984</c:v>
                </c:pt>
                <c:pt idx="274">
                  <c:v>2838.6489255334823</c:v>
                </c:pt>
                <c:pt idx="275">
                  <c:v>2796.8095156723666</c:v>
                </c:pt>
                <c:pt idx="276">
                  <c:v>2755.1481047339266</c:v>
                </c:pt>
                <c:pt idx="277">
                  <c:v>2713.6845212933968</c:v>
                </c:pt>
                <c:pt idx="278">
                  <c:v>2672.4384997708362</c:v>
                </c:pt>
                <c:pt idx="279">
                  <c:v>2631.4296710386106</c:v>
                </c:pt>
                <c:pt idx="280">
                  <c:v>2590.6775530781642</c:v>
                </c:pt>
                <c:pt idx="281">
                  <c:v>2550.2015416905215</c:v>
                </c:pt>
                <c:pt idx="282">
                  <c:v>2510.0209012649302</c:v>
                </c:pt>
                <c:pt idx="283">
                  <c:v>2470.1547556100536</c:v>
                </c:pt>
                <c:pt idx="284">
                  <c:v>2430.6220788520836</c:v>
                </c:pt>
                <c:pt idx="285">
                  <c:v>2391.4416864040713</c:v>
                </c:pt>
                <c:pt idx="286">
                  <c:v>2352.6322260108204</c:v>
                </c:pt>
                <c:pt idx="287">
                  <c:v>2352.5035021005542</c:v>
                </c:pt>
                <c:pt idx="288">
                  <c:v>2314.2121688735665</c:v>
                </c:pt>
                <c:pt idx="289">
                  <c:v>2276.1998008586816</c:v>
                </c:pt>
                <c:pt idx="290">
                  <c:v>2238.613213794597</c:v>
                </c:pt>
                <c:pt idx="291">
                  <c:v>2201.4702968610741</c:v>
                </c:pt>
                <c:pt idx="292">
                  <c:v>2164.7887280749214</c:v>
                </c:pt>
                <c:pt idx="293">
                  <c:v>2128.5859658762079</c:v>
                </c:pt>
              </c:numCache>
            </c:numRef>
          </c:yVal>
          <c:smooth val="0"/>
          <c:extLst xmlns:c16r2="http://schemas.microsoft.com/office/drawing/2015/06/chart">
            <c:ext xmlns:c16="http://schemas.microsoft.com/office/drawing/2014/chart" uri="{C3380CC4-5D6E-409C-BE32-E72D297353CC}">
              <c16:uniqueId val="{00000000-0BCE-43C1-8513-91DC6E47EFCB}"/>
            </c:ext>
          </c:extLst>
        </c:ser>
        <c:ser>
          <c:idx val="0"/>
          <c:order val="1"/>
          <c:tx>
            <c:strRef>
              <c:f>AloftHarmonic!$B$9</c:f>
              <c:strCache>
                <c:ptCount val="1"/>
                <c:pt idx="0">
                  <c:v>#planes_IFR</c:v>
                </c:pt>
              </c:strCache>
            </c:strRef>
          </c:tx>
          <c:spPr>
            <a:ln w="19050" cap="rnd">
              <a:noFill/>
              <a:round/>
            </a:ln>
            <a:effectLst/>
          </c:spPr>
          <c:marker>
            <c:symbol val="circle"/>
            <c:size val="5"/>
            <c:spPr>
              <a:solidFill>
                <a:schemeClr val="accent1"/>
              </a:solidFill>
              <a:ln w="9525">
                <a:solidFill>
                  <a:schemeClr val="accent1"/>
                </a:solidFill>
              </a:ln>
              <a:effectLst/>
            </c:spPr>
          </c:marker>
          <c:xVal>
            <c:numRef>
              <c:f>AloftHarmonic!$A$10:$A$303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AloftHarmonic!$B$10:$B$303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1-0BCE-43C1-8513-91DC6E47EFCB}"/>
            </c:ext>
          </c:extLst>
        </c:ser>
        <c:dLbls>
          <c:showLegendKey val="0"/>
          <c:showVal val="0"/>
          <c:showCatName val="0"/>
          <c:showSerName val="0"/>
          <c:showPercent val="0"/>
          <c:showBubbleSize val="0"/>
        </c:dLbls>
        <c:axId val="541669304"/>
        <c:axId val="541669696"/>
      </c:scatterChart>
      <c:valAx>
        <c:axId val="541669304"/>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69696"/>
        <c:crosses val="autoZero"/>
        <c:crossBetween val="midCat"/>
      </c:valAx>
      <c:valAx>
        <c:axId val="541669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693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AloftHarmonic!$K$9</c:f>
              <c:strCache>
                <c:ptCount val="1"/>
                <c:pt idx="0">
                  <c:v>residuals</c:v>
                </c:pt>
              </c:strCache>
            </c:strRef>
          </c:tx>
          <c:spPr>
            <a:ln w="19050" cap="rnd">
              <a:solidFill>
                <a:schemeClr val="accent1"/>
              </a:solidFill>
              <a:round/>
            </a:ln>
            <a:effectLst/>
          </c:spPr>
          <c:marker>
            <c:symbol val="none"/>
          </c:marker>
          <c:xVal>
            <c:numRef>
              <c:f>AloftHarmonic!$A$10:$A$303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AloftHarmonic!$K$10:$K$303</c:f>
              <c:numCache>
                <c:formatCode>General</c:formatCode>
                <c:ptCount val="294"/>
                <c:pt idx="0">
                  <c:v>283.70409251432147</c:v>
                </c:pt>
                <c:pt idx="1">
                  <c:v>324.64778596274618</c:v>
                </c:pt>
                <c:pt idx="2">
                  <c:v>214.7475949462987</c:v>
                </c:pt>
                <c:pt idx="3">
                  <c:v>241.42932901278027</c:v>
                </c:pt>
                <c:pt idx="4">
                  <c:v>143.22253756318969</c:v>
                </c:pt>
                <c:pt idx="5">
                  <c:v>206.19916226884038</c:v>
                </c:pt>
                <c:pt idx="6">
                  <c:v>92.7024824013547</c:v>
                </c:pt>
                <c:pt idx="7">
                  <c:v>126.0687340242871</c:v>
                </c:pt>
                <c:pt idx="8">
                  <c:v>38.16191586333548</c:v>
                </c:pt>
                <c:pt idx="9">
                  <c:v>64.356397236269459</c:v>
                </c:pt>
                <c:pt idx="10">
                  <c:v>-46.622415550599044</c:v>
                </c:pt>
                <c:pt idx="11">
                  <c:v>7.1804991370961488</c:v>
                </c:pt>
                <c:pt idx="12">
                  <c:v>-68.861570286801225</c:v>
                </c:pt>
                <c:pt idx="13">
                  <c:v>-45.564204874715188</c:v>
                </c:pt>
                <c:pt idx="14">
                  <c:v>-148.261519018135</c:v>
                </c:pt>
                <c:pt idx="15">
                  <c:v>-108.23014682233543</c:v>
                </c:pt>
                <c:pt idx="16">
                  <c:v>-189.65846673693545</c:v>
                </c:pt>
                <c:pt idx="17">
                  <c:v>-171.28146071560559</c:v>
                </c:pt>
                <c:pt idx="18">
                  <c:v>-211.89869042526334</c:v>
                </c:pt>
                <c:pt idx="19">
                  <c:v>-199.32733855945412</c:v>
                </c:pt>
                <c:pt idx="20">
                  <c:v>-265.88322235152054</c:v>
                </c:pt>
                <c:pt idx="21">
                  <c:v>-244.46903336941273</c:v>
                </c:pt>
                <c:pt idx="22">
                  <c:v>-312.89276396761738</c:v>
                </c:pt>
                <c:pt idx="23">
                  <c:v>-319.12869136101631</c:v>
                </c:pt>
                <c:pt idx="24">
                  <c:v>-322.01975382185037</c:v>
                </c:pt>
                <c:pt idx="25">
                  <c:v>-315.69637727712461</c:v>
                </c:pt>
                <c:pt idx="26">
                  <c:v>-359.22041031727144</c:v>
                </c:pt>
                <c:pt idx="27">
                  <c:v>-338.96390787791483</c:v>
                </c:pt>
                <c:pt idx="28">
                  <c:v>-397.15891078286438</c:v>
                </c:pt>
                <c:pt idx="29">
                  <c:v>-407.91064539269041</c:v>
                </c:pt>
                <c:pt idx="30">
                  <c:v>-400.97740676393744</c:v>
                </c:pt>
                <c:pt idx="31">
                  <c:v>-387.60663581022516</c:v>
                </c:pt>
                <c:pt idx="32">
                  <c:v>-435.36183915151355</c:v>
                </c:pt>
                <c:pt idx="33">
                  <c:v>-432.27193673464183</c:v>
                </c:pt>
                <c:pt idx="34">
                  <c:v>-482.70758268114514</c:v>
                </c:pt>
                <c:pt idx="35">
                  <c:v>-453.49096952019579</c:v>
                </c:pt>
                <c:pt idx="36">
                  <c:v>-470.97466359346311</c:v>
                </c:pt>
                <c:pt idx="37">
                  <c:v>-460.02828282186829</c:v>
                </c:pt>
                <c:pt idx="38">
                  <c:v>-471.76460191686795</c:v>
                </c:pt>
                <c:pt idx="39">
                  <c:v>-462.30237108451274</c:v>
                </c:pt>
                <c:pt idx="40">
                  <c:v>-471.13902504631585</c:v>
                </c:pt>
                <c:pt idx="41">
                  <c:v>-474.53285502727772</c:v>
                </c:pt>
                <c:pt idx="42">
                  <c:v>-448.36686593393597</c:v>
                </c:pt>
                <c:pt idx="43">
                  <c:v>-445.90457513327692</c:v>
                </c:pt>
                <c:pt idx="44">
                  <c:v>-442.01223390744417</c:v>
                </c:pt>
                <c:pt idx="45">
                  <c:v>-443.14661688375816</c:v>
                </c:pt>
                <c:pt idx="46">
                  <c:v>-444.92889226083071</c:v>
                </c:pt>
                <c:pt idx="47">
                  <c:v>-446.43143485778739</c:v>
                </c:pt>
                <c:pt idx="48">
                  <c:v>-425.65035365945346</c:v>
                </c:pt>
                <c:pt idx="49">
                  <c:v>-432.95510984344071</c:v>
                </c:pt>
                <c:pt idx="50">
                  <c:v>-440.01573690105363</c:v>
                </c:pt>
                <c:pt idx="51">
                  <c:v>-429.25397886827807</c:v>
                </c:pt>
                <c:pt idx="52">
                  <c:v>-449.24378703046852</c:v>
                </c:pt>
                <c:pt idx="53">
                  <c:v>-462.35773042512801</c:v>
                </c:pt>
                <c:pt idx="54">
                  <c:v>-448.66400664318428</c:v>
                </c:pt>
                <c:pt idx="55">
                  <c:v>-451.39704466356272</c:v>
                </c:pt>
                <c:pt idx="56">
                  <c:v>-465.01306215368174</c:v>
                </c:pt>
                <c:pt idx="57">
                  <c:v>-481.59086107152677</c:v>
                </c:pt>
                <c:pt idx="58">
                  <c:v>-466.82786156836983</c:v>
                </c:pt>
                <c:pt idx="59">
                  <c:v>-487.31283162257114</c:v>
                </c:pt>
                <c:pt idx="60">
                  <c:v>-466.92415800217884</c:v>
                </c:pt>
                <c:pt idx="61">
                  <c:v>-480.90235985381071</c:v>
                </c:pt>
                <c:pt idx="62">
                  <c:v>-475.04498011463852</c:v>
                </c:pt>
                <c:pt idx="63">
                  <c:v>-488.22407119627348</c:v>
                </c:pt>
                <c:pt idx="64">
                  <c:v>-486.80028426305978</c:v>
                </c:pt>
                <c:pt idx="65">
                  <c:v>-504.08880685841939</c:v>
                </c:pt>
                <c:pt idx="66">
                  <c:v>-492.81541061581243</c:v>
                </c:pt>
                <c:pt idx="67">
                  <c:v>-511.72817681809795</c:v>
                </c:pt>
                <c:pt idx="68">
                  <c:v>-511.75867269718515</c:v>
                </c:pt>
                <c:pt idx="69">
                  <c:v>-529.80400704343435</c:v>
                </c:pt>
                <c:pt idx="70">
                  <c:v>-533.51181640480399</c:v>
                </c:pt>
                <c:pt idx="71">
                  <c:v>-548.87459213000034</c:v>
                </c:pt>
                <c:pt idx="72">
                  <c:v>-545.13719440724151</c:v>
                </c:pt>
                <c:pt idx="73">
                  <c:v>-568.08257161133008</c:v>
                </c:pt>
                <c:pt idx="74">
                  <c:v>-553.17462268556528</c:v>
                </c:pt>
                <c:pt idx="75">
                  <c:v>-579.73127947907574</c:v>
                </c:pt>
                <c:pt idx="76">
                  <c:v>-470.65253431172209</c:v>
                </c:pt>
                <c:pt idx="77">
                  <c:v>-504.12474143523991</c:v>
                </c:pt>
                <c:pt idx="78">
                  <c:v>-403.20903454572544</c:v>
                </c:pt>
                <c:pt idx="79">
                  <c:v>-434.18099321177147</c:v>
                </c:pt>
                <c:pt idx="80">
                  <c:v>-377.71046930427815</c:v>
                </c:pt>
                <c:pt idx="81">
                  <c:v>-403.0384165817959</c:v>
                </c:pt>
                <c:pt idx="82">
                  <c:v>-305.32729685493132</c:v>
                </c:pt>
                <c:pt idx="83">
                  <c:v>-348.7794683210941</c:v>
                </c:pt>
                <c:pt idx="84">
                  <c:v>-247.32525436808396</c:v>
                </c:pt>
                <c:pt idx="85">
                  <c:v>-275.30676676933376</c:v>
                </c:pt>
                <c:pt idx="86">
                  <c:v>-170.25538536536374</c:v>
                </c:pt>
                <c:pt idx="87">
                  <c:v>-209.05110601625347</c:v>
                </c:pt>
                <c:pt idx="88">
                  <c:v>19.431847573931464</c:v>
                </c:pt>
                <c:pt idx="89">
                  <c:v>-15.588903117740529</c:v>
                </c:pt>
                <c:pt idx="90">
                  <c:v>150.83163201294929</c:v>
                </c:pt>
                <c:pt idx="91">
                  <c:v>120.34199435916253</c:v>
                </c:pt>
                <c:pt idx="92">
                  <c:v>250.8080881812507</c:v>
                </c:pt>
                <c:pt idx="93">
                  <c:v>206.48033872096448</c:v>
                </c:pt>
                <c:pt idx="94">
                  <c:v>348.19231873356239</c:v>
                </c:pt>
                <c:pt idx="95">
                  <c:v>314.72787307875342</c:v>
                </c:pt>
                <c:pt idx="96">
                  <c:v>420.42950194716286</c:v>
                </c:pt>
                <c:pt idx="97">
                  <c:v>390.6608898391969</c:v>
                </c:pt>
                <c:pt idx="98">
                  <c:v>510.22797590474738</c:v>
                </c:pt>
                <c:pt idx="99">
                  <c:v>468.82499921423914</c:v>
                </c:pt>
                <c:pt idx="100">
                  <c:v>668.55297151262721</c:v>
                </c:pt>
                <c:pt idx="101">
                  <c:v>644.65959510951006</c:v>
                </c:pt>
                <c:pt idx="102">
                  <c:v>775.00994991889002</c:v>
                </c:pt>
                <c:pt idx="103">
                  <c:v>734.62311448803348</c:v>
                </c:pt>
                <c:pt idx="104">
                  <c:v>810.87728512223566</c:v>
                </c:pt>
                <c:pt idx="105">
                  <c:v>802.67002314647516</c:v>
                </c:pt>
                <c:pt idx="106">
                  <c:v>824.07850210316701</c:v>
                </c:pt>
                <c:pt idx="107">
                  <c:v>796.23556685622134</c:v>
                </c:pt>
                <c:pt idx="108">
                  <c:v>862.3275875117879</c:v>
                </c:pt>
                <c:pt idx="109">
                  <c:v>806.07674552279423</c:v>
                </c:pt>
                <c:pt idx="110">
                  <c:v>832.69737347132059</c:v>
                </c:pt>
                <c:pt idx="111">
                  <c:v>807.49515195212871</c:v>
                </c:pt>
                <c:pt idx="112">
                  <c:v>900.64121484389852</c:v>
                </c:pt>
                <c:pt idx="113">
                  <c:v>891.92458177610479</c:v>
                </c:pt>
                <c:pt idx="114">
                  <c:v>901.67949899266023</c:v>
                </c:pt>
                <c:pt idx="115">
                  <c:v>880.39501462419776</c:v>
                </c:pt>
                <c:pt idx="116">
                  <c:v>907.9753475921234</c:v>
                </c:pt>
                <c:pt idx="117">
                  <c:v>853.38578763372971</c:v>
                </c:pt>
                <c:pt idx="118">
                  <c:v>874.92130594016135</c:v>
                </c:pt>
                <c:pt idx="119">
                  <c:v>832.15925947316646</c:v>
                </c:pt>
                <c:pt idx="120">
                  <c:v>818.44855881759804</c:v>
                </c:pt>
                <c:pt idx="121">
                  <c:v>806.07416071313946</c:v>
                </c:pt>
                <c:pt idx="122">
                  <c:v>807.65116432407285</c:v>
                </c:pt>
                <c:pt idx="123">
                  <c:v>733.93324318644318</c:v>
                </c:pt>
                <c:pt idx="124">
                  <c:v>826.33336488512123</c:v>
                </c:pt>
                <c:pt idx="125">
                  <c:v>801.05015510869225</c:v>
                </c:pt>
                <c:pt idx="126">
                  <c:v>830.54407858090781</c:v>
                </c:pt>
                <c:pt idx="127">
                  <c:v>796.04933430913479</c:v>
                </c:pt>
                <c:pt idx="128">
                  <c:v>800.31652009937625</c:v>
                </c:pt>
                <c:pt idx="129">
                  <c:v>748.00639601271178</c:v>
                </c:pt>
                <c:pt idx="130">
                  <c:v>763.55817334109224</c:v>
                </c:pt>
                <c:pt idx="131">
                  <c:v>702.36449693908799</c:v>
                </c:pt>
                <c:pt idx="132">
                  <c:v>733.51482180336279</c:v>
                </c:pt>
                <c:pt idx="133">
                  <c:v>703.76943793239798</c:v>
                </c:pt>
                <c:pt idx="134">
                  <c:v>668.57597699398411</c:v>
                </c:pt>
                <c:pt idx="135">
                  <c:v>608.19234882162755</c:v>
                </c:pt>
                <c:pt idx="136">
                  <c:v>553.5233084272927</c:v>
                </c:pt>
                <c:pt idx="137">
                  <c:v>508.34291597928041</c:v>
                </c:pt>
                <c:pt idx="138">
                  <c:v>455.70012225269738</c:v>
                </c:pt>
                <c:pt idx="139">
                  <c:v>409.9770348124116</c:v>
                </c:pt>
                <c:pt idx="140">
                  <c:v>371.9087227415821</c:v>
                </c:pt>
                <c:pt idx="141">
                  <c:v>327.12555448091734</c:v>
                </c:pt>
                <c:pt idx="142">
                  <c:v>299.50789007264757</c:v>
                </c:pt>
                <c:pt idx="143">
                  <c:v>179.60662431679611</c:v>
                </c:pt>
                <c:pt idx="144">
                  <c:v>141.8760843403079</c:v>
                </c:pt>
                <c:pt idx="145">
                  <c:v>69.916834030585051</c:v>
                </c:pt>
                <c:pt idx="146">
                  <c:v>55.625238484259171</c:v>
                </c:pt>
                <c:pt idx="147">
                  <c:v>15.269019244296032</c:v>
                </c:pt>
                <c:pt idx="148">
                  <c:v>-53.694766104237715</c:v>
                </c:pt>
                <c:pt idx="149">
                  <c:v>-46.249879416553085</c:v>
                </c:pt>
                <c:pt idx="150">
                  <c:v>-37.626504122201368</c:v>
                </c:pt>
                <c:pt idx="151">
                  <c:v>-0.19227846717149077</c:v>
                </c:pt>
                <c:pt idx="152">
                  <c:v>-35.715123496697743</c:v>
                </c:pt>
                <c:pt idx="153">
                  <c:v>-79.863250390690155</c:v>
                </c:pt>
                <c:pt idx="154">
                  <c:v>-139.53850099439387</c:v>
                </c:pt>
                <c:pt idx="155">
                  <c:v>-171.89302154085817</c:v>
                </c:pt>
                <c:pt idx="156">
                  <c:v>-168.52371400633092</c:v>
                </c:pt>
                <c:pt idx="157">
                  <c:v>-237.12181552260517</c:v>
                </c:pt>
                <c:pt idx="158">
                  <c:v>-254.22504174055211</c:v>
                </c:pt>
                <c:pt idx="159">
                  <c:v>-314.15776422716772</c:v>
                </c:pt>
                <c:pt idx="160">
                  <c:v>-344.15433788816972</c:v>
                </c:pt>
                <c:pt idx="161">
                  <c:v>-392.59506559261627</c:v>
                </c:pt>
                <c:pt idx="162">
                  <c:v>-504.15821880009389</c:v>
                </c:pt>
                <c:pt idx="163">
                  <c:v>-441.90337670282497</c:v>
                </c:pt>
                <c:pt idx="164">
                  <c:v>-465.27143186533704</c:v>
                </c:pt>
                <c:pt idx="165">
                  <c:v>-565.31944417716659</c:v>
                </c:pt>
                <c:pt idx="166">
                  <c:v>-558.68101910666064</c:v>
                </c:pt>
                <c:pt idx="167">
                  <c:v>-605.71791121907791</c:v>
                </c:pt>
                <c:pt idx="168">
                  <c:v>-639.47007906377439</c:v>
                </c:pt>
                <c:pt idx="169">
                  <c:v>-658.67517044909528</c:v>
                </c:pt>
                <c:pt idx="170">
                  <c:v>-693.04924629451943</c:v>
                </c:pt>
                <c:pt idx="171">
                  <c:v>-698.47359820275688</c:v>
                </c:pt>
                <c:pt idx="172">
                  <c:v>-719.96819588020935</c:v>
                </c:pt>
                <c:pt idx="173">
                  <c:v>-720.32996953203565</c:v>
                </c:pt>
                <c:pt idx="174">
                  <c:v>-802.36312503210047</c:v>
                </c:pt>
                <c:pt idx="175">
                  <c:v>-699.69828673777647</c:v>
                </c:pt>
                <c:pt idx="176">
                  <c:v>-719.19085256328344</c:v>
                </c:pt>
                <c:pt idx="177">
                  <c:v>-695.59407413042027</c:v>
                </c:pt>
                <c:pt idx="178">
                  <c:v>-749.99816236147853</c:v>
                </c:pt>
                <c:pt idx="179">
                  <c:v>-710.7483306007889</c:v>
                </c:pt>
                <c:pt idx="180">
                  <c:v>-771.47684852364273</c:v>
                </c:pt>
                <c:pt idx="181">
                  <c:v>-669.65086053710093</c:v>
                </c:pt>
                <c:pt idx="182">
                  <c:v>-665.39333760055888</c:v>
                </c:pt>
                <c:pt idx="183">
                  <c:v>-683.60894914138498</c:v>
                </c:pt>
                <c:pt idx="184">
                  <c:v>-660.71328938704301</c:v>
                </c:pt>
                <c:pt idx="185">
                  <c:v>-659.12973267361122</c:v>
                </c:pt>
                <c:pt idx="186">
                  <c:v>-638.37732779605813</c:v>
                </c:pt>
                <c:pt idx="187">
                  <c:v>-670.70083603243438</c:v>
                </c:pt>
                <c:pt idx="188">
                  <c:v>-621.57080932340796</c:v>
                </c:pt>
                <c:pt idx="189">
                  <c:v>-598.92421218316213</c:v>
                </c:pt>
                <c:pt idx="190">
                  <c:v>-608.05133814865712</c:v>
                </c:pt>
                <c:pt idx="191">
                  <c:v>-604.22939366020364</c:v>
                </c:pt>
                <c:pt idx="192">
                  <c:v>-601.22138431026269</c:v>
                </c:pt>
                <c:pt idx="193">
                  <c:v>-585.26603201011403</c:v>
                </c:pt>
                <c:pt idx="194">
                  <c:v>-574.01733556700401</c:v>
                </c:pt>
                <c:pt idx="195">
                  <c:v>-508.62973544665601</c:v>
                </c:pt>
                <c:pt idx="196">
                  <c:v>-568.40554938784862</c:v>
                </c:pt>
                <c:pt idx="197">
                  <c:v>-508.5770231915285</c:v>
                </c:pt>
                <c:pt idx="198">
                  <c:v>-525.09479155651297</c:v>
                </c:pt>
                <c:pt idx="199">
                  <c:v>-454.92641196575187</c:v>
                </c:pt>
                <c:pt idx="200">
                  <c:v>-480.79659555521812</c:v>
                </c:pt>
                <c:pt idx="201">
                  <c:v>-406.39904949589254</c:v>
                </c:pt>
                <c:pt idx="202">
                  <c:v>-373.96363052313336</c:v>
                </c:pt>
                <c:pt idx="203">
                  <c:v>-363.36043354583489</c:v>
                </c:pt>
                <c:pt idx="204">
                  <c:v>-344.09124268659798</c:v>
                </c:pt>
                <c:pt idx="205">
                  <c:v>-330.27090885642156</c:v>
                </c:pt>
                <c:pt idx="206">
                  <c:v>-311.65866607494718</c:v>
                </c:pt>
                <c:pt idx="207">
                  <c:v>-286.60318385118353</c:v>
                </c:pt>
                <c:pt idx="208">
                  <c:v>-272.62498199955189</c:v>
                </c:pt>
                <c:pt idx="209">
                  <c:v>-307.03071338707559</c:v>
                </c:pt>
                <c:pt idx="210">
                  <c:v>-226.66316076697876</c:v>
                </c:pt>
                <c:pt idx="211">
                  <c:v>-168.83694770019247</c:v>
                </c:pt>
                <c:pt idx="212">
                  <c:v>-174.90996356637152</c:v>
                </c:pt>
                <c:pt idx="213">
                  <c:v>-88.367775393394368</c:v>
                </c:pt>
                <c:pt idx="214">
                  <c:v>-64.608688844788048</c:v>
                </c:pt>
                <c:pt idx="215">
                  <c:v>-28.525995163503467</c:v>
                </c:pt>
                <c:pt idx="216">
                  <c:v>-2.7233348099280192</c:v>
                </c:pt>
                <c:pt idx="217">
                  <c:v>26.932276749243101</c:v>
                </c:pt>
                <c:pt idx="218">
                  <c:v>-3.2598925805050385</c:v>
                </c:pt>
                <c:pt idx="219">
                  <c:v>99.101617961975535</c:v>
                </c:pt>
                <c:pt idx="220">
                  <c:v>46.48714193116848</c:v>
                </c:pt>
                <c:pt idx="221">
                  <c:v>70.769515472252351</c:v>
                </c:pt>
                <c:pt idx="222">
                  <c:v>46.718709403632602</c:v>
                </c:pt>
                <c:pt idx="223">
                  <c:v>122.4402013619756</c:v>
                </c:pt>
                <c:pt idx="224">
                  <c:v>80.998818831984863</c:v>
                </c:pt>
                <c:pt idx="225">
                  <c:v>127.362334646813</c:v>
                </c:pt>
                <c:pt idx="226">
                  <c:v>96.522352033021889</c:v>
                </c:pt>
                <c:pt idx="227">
                  <c:v>130.04376124851842</c:v>
                </c:pt>
                <c:pt idx="228">
                  <c:v>82.449361217149089</c:v>
                </c:pt>
                <c:pt idx="229">
                  <c:v>112.09898681634604</c:v>
                </c:pt>
                <c:pt idx="230">
                  <c:v>79.12138357299682</c:v>
                </c:pt>
                <c:pt idx="231">
                  <c:v>115.68069789630317</c:v>
                </c:pt>
                <c:pt idx="232">
                  <c:v>124.20450592131419</c:v>
                </c:pt>
                <c:pt idx="233">
                  <c:v>147.8618424983888</c:v>
                </c:pt>
                <c:pt idx="234">
                  <c:v>101.78848307244243</c:v>
                </c:pt>
                <c:pt idx="235">
                  <c:v>135.16662130574878</c:v>
                </c:pt>
                <c:pt idx="236">
                  <c:v>113.36498639688125</c:v>
                </c:pt>
                <c:pt idx="237">
                  <c:v>176.3234660262824</c:v>
                </c:pt>
                <c:pt idx="238">
                  <c:v>186.56959756225933</c:v>
                </c:pt>
                <c:pt idx="239">
                  <c:v>230.67461983143039</c:v>
                </c:pt>
                <c:pt idx="240">
                  <c:v>241.95677775759395</c:v>
                </c:pt>
                <c:pt idx="241">
                  <c:v>274.7650466983996</c:v>
                </c:pt>
                <c:pt idx="242">
                  <c:v>281.87924051197569</c:v>
                </c:pt>
                <c:pt idx="243">
                  <c:v>266.69608376918268</c:v>
                </c:pt>
                <c:pt idx="244">
                  <c:v>365.13656279288125</c:v>
                </c:pt>
                <c:pt idx="245">
                  <c:v>402.12495512062651</c:v>
                </c:pt>
                <c:pt idx="246">
                  <c:v>390.12380312101232</c:v>
                </c:pt>
                <c:pt idx="247">
                  <c:v>416.88392266866231</c:v>
                </c:pt>
                <c:pt idx="248">
                  <c:v>428.80979652411997</c:v>
                </c:pt>
                <c:pt idx="249">
                  <c:v>445.50353922760587</c:v>
                </c:pt>
                <c:pt idx="250">
                  <c:v>491.77949323126541</c:v>
                </c:pt>
                <c:pt idx="251">
                  <c:v>481.44622471126468</c:v>
                </c:pt>
                <c:pt idx="252">
                  <c:v>518.31657662563612</c:v>
                </c:pt>
                <c:pt idx="253">
                  <c:v>470.11625214528067</c:v>
                </c:pt>
                <c:pt idx="254">
                  <c:v>530.60941155693945</c:v>
                </c:pt>
                <c:pt idx="255">
                  <c:v>484.40606080537327</c:v>
                </c:pt>
                <c:pt idx="256">
                  <c:v>568.99394554727223</c:v>
                </c:pt>
                <c:pt idx="257">
                  <c:v>516.09287283265212</c:v>
                </c:pt>
                <c:pt idx="258">
                  <c:v>555.41789064581917</c:v>
                </c:pt>
                <c:pt idx="259">
                  <c:v>516.98957038960361</c:v>
                </c:pt>
                <c:pt idx="260">
                  <c:v>587.48941095641248</c:v>
                </c:pt>
                <c:pt idx="261">
                  <c:v>480.8753993466953</c:v>
                </c:pt>
                <c:pt idx="262">
                  <c:v>500.99887002132755</c:v>
                </c:pt>
                <c:pt idx="263">
                  <c:v>463.67777453859253</c:v>
                </c:pt>
                <c:pt idx="264">
                  <c:v>493.80841275320699</c:v>
                </c:pt>
                <c:pt idx="265">
                  <c:v>376.0092153164187</c:v>
                </c:pt>
                <c:pt idx="266">
                  <c:v>420.21415989019761</c:v>
                </c:pt>
                <c:pt idx="267">
                  <c:v>357.75556466068747</c:v>
                </c:pt>
                <c:pt idx="268">
                  <c:v>337.82151555658857</c:v>
                </c:pt>
                <c:pt idx="269">
                  <c:v>344.72190152684061</c:v>
                </c:pt>
                <c:pt idx="270">
                  <c:v>387.68421171921227</c:v>
                </c:pt>
                <c:pt idx="271">
                  <c:v>332.89292239399401</c:v>
                </c:pt>
                <c:pt idx="272">
                  <c:v>395.05131972209847</c:v>
                </c:pt>
                <c:pt idx="273">
                  <c:v>344.49643611865895</c:v>
                </c:pt>
                <c:pt idx="274">
                  <c:v>360.05107446651755</c:v>
                </c:pt>
                <c:pt idx="275">
                  <c:v>361.34433048147957</c:v>
                </c:pt>
                <c:pt idx="276">
                  <c:v>398.18522859940686</c:v>
                </c:pt>
                <c:pt idx="277">
                  <c:v>378.17262156374591</c:v>
                </c:pt>
                <c:pt idx="278">
                  <c:v>393.8948335624973</c:v>
                </c:pt>
                <c:pt idx="279">
                  <c:v>365.78461467567513</c:v>
                </c:pt>
                <c:pt idx="280">
                  <c:v>409.86790146729027</c:v>
                </c:pt>
                <c:pt idx="281">
                  <c:v>343.381791642812</c:v>
                </c:pt>
                <c:pt idx="282">
                  <c:v>389.264813020784</c:v>
                </c:pt>
                <c:pt idx="283">
                  <c:v>317.15293669763878</c:v>
                </c:pt>
                <c:pt idx="284">
                  <c:v>370.53176730176256</c:v>
                </c:pt>
                <c:pt idx="285">
                  <c:v>302.34402788164289</c:v>
                </c:pt>
                <c:pt idx="286">
                  <c:v>330.79634541775113</c:v>
                </c:pt>
                <c:pt idx="287">
                  <c:v>351.63935504230312</c:v>
                </c:pt>
                <c:pt idx="288">
                  <c:v>313.00211684071928</c:v>
                </c:pt>
                <c:pt idx="289">
                  <c:v>351.01448485560422</c:v>
                </c:pt>
                <c:pt idx="290">
                  <c:v>314.46370928232591</c:v>
                </c:pt>
                <c:pt idx="291">
                  <c:v>335.88684599606859</c:v>
                </c:pt>
                <c:pt idx="292">
                  <c:v>263.21127192507856</c:v>
                </c:pt>
                <c:pt idx="293">
                  <c:v>302.51403412379204</c:v>
                </c:pt>
              </c:numCache>
            </c:numRef>
          </c:yVal>
          <c:smooth val="0"/>
          <c:extLst xmlns:c16r2="http://schemas.microsoft.com/office/drawing/2015/06/chart">
            <c:ext xmlns:c16="http://schemas.microsoft.com/office/drawing/2014/chart" uri="{C3380CC4-5D6E-409C-BE32-E72D297353CC}">
              <c16:uniqueId val="{00000000-03D4-488D-B806-3A7849B18FDC}"/>
            </c:ext>
          </c:extLst>
        </c:ser>
        <c:dLbls>
          <c:showLegendKey val="0"/>
          <c:showVal val="0"/>
          <c:showCatName val="0"/>
          <c:showSerName val="0"/>
          <c:showPercent val="0"/>
          <c:showBubbleSize val="0"/>
        </c:dLbls>
        <c:axId val="541670480"/>
        <c:axId val="541670872"/>
      </c:scatterChart>
      <c:valAx>
        <c:axId val="541670480"/>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70872"/>
        <c:crosses val="autoZero"/>
        <c:crossBetween val="midCat"/>
      </c:valAx>
      <c:valAx>
        <c:axId val="541670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704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HarmonicSolved!$J$9</c:f>
              <c:strCache>
                <c:ptCount val="1"/>
                <c:pt idx="0">
                  <c:v>predictions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HarmonicSolved!$A$10:$A$303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HarmonicSolved!$J$10:$J$303</c:f>
              <c:numCache>
                <c:formatCode>General</c:formatCode>
                <c:ptCount val="294"/>
                <c:pt idx="0">
                  <c:v>2296.887562633975</c:v>
                </c:pt>
                <c:pt idx="1">
                  <c:v>2250.0109652461529</c:v>
                </c:pt>
                <c:pt idx="2">
                  <c:v>2203.2659634475804</c:v>
                </c:pt>
                <c:pt idx="3">
                  <c:v>2156.6591517609754</c:v>
                </c:pt>
                <c:pt idx="4">
                  <c:v>2110.1978887233495</c:v>
                </c:pt>
                <c:pt idx="5">
                  <c:v>2063.8904452167608</c:v>
                </c:pt>
                <c:pt idx="6">
                  <c:v>2017.7461490419967</c:v>
                </c:pt>
                <c:pt idx="7">
                  <c:v>1971.7755248605681</c:v>
                </c:pt>
                <c:pt idx="8">
                  <c:v>1925.9904286489354</c:v>
                </c:pt>
                <c:pt idx="9">
                  <c:v>1880.4041758315107</c:v>
                </c:pt>
                <c:pt idx="10">
                  <c:v>1835.0316622856735</c:v>
                </c:pt>
                <c:pt idx="11">
                  <c:v>1789.8894774425796</c:v>
                </c:pt>
                <c:pt idx="12">
                  <c:v>1744.9960087419158</c:v>
                </c:pt>
                <c:pt idx="13">
                  <c:v>1700.3715367367133</c:v>
                </c:pt>
                <c:pt idx="14">
                  <c:v>1656.0383201857844</c:v>
                </c:pt>
                <c:pt idx="15">
                  <c:v>1612.0206705160706</c:v>
                </c:pt>
                <c:pt idx="16">
                  <c:v>1568.3450150850185</c:v>
                </c:pt>
                <c:pt idx="17">
                  <c:v>1525.0399487237978</c:v>
                </c:pt>
                <c:pt idx="18">
                  <c:v>1482.1362730955495</c:v>
                </c:pt>
                <c:pt idx="19">
                  <c:v>1439.6670234586404</c:v>
                </c:pt>
                <c:pt idx="20">
                  <c:v>1397.6674824828995</c:v>
                </c:pt>
                <c:pt idx="21">
                  <c:v>1356.1751808266847</c:v>
                </c:pt>
                <c:pt idx="22">
                  <c:v>1315.2298842442506</c:v>
                </c:pt>
                <c:pt idx="23">
                  <c:v>1274.8735670558015</c:v>
                </c:pt>
                <c:pt idx="24">
                  <c:v>1235.1503718767401</c:v>
                </c:pt>
                <c:pt idx="25">
                  <c:v>1196.1065555674995</c:v>
                </c:pt>
                <c:pt idx="26">
                  <c:v>1157.790421430813</c:v>
                </c:pt>
                <c:pt idx="27">
                  <c:v>1120.2522377489711</c:v>
                </c:pt>
                <c:pt idx="28">
                  <c:v>1083.5441428192748</c:v>
                </c:pt>
                <c:pt idx="29">
                  <c:v>1047.7200367112057</c:v>
                </c:pt>
                <c:pt idx="30">
                  <c:v>1012.8354600335359</c:v>
                </c:pt>
                <c:pt idx="31">
                  <c:v>978.94746006335072</c:v>
                </c:pt>
                <c:pt idx="32">
                  <c:v>946.11444465153363</c:v>
                </c:pt>
                <c:pt idx="33">
                  <c:v>914.39602438031022</c:v>
                </c:pt>
                <c:pt idx="34">
                  <c:v>883.8528435077742</c:v>
                </c:pt>
                <c:pt idx="35">
                  <c:v>854.54640029153779</c:v>
                </c:pt>
                <c:pt idx="36">
                  <c:v>826.53885733865854</c:v>
                </c:pt>
                <c:pt idx="37">
                  <c:v>799.8928426813452</c:v>
                </c:pt>
                <c:pt idx="38">
                  <c:v>774.67124232761466</c:v>
                </c:pt>
                <c:pt idx="39">
                  <c:v>750.93698508261014</c:v>
                </c:pt>
                <c:pt idx="40">
                  <c:v>728.75282047967107</c:v>
                </c:pt>
                <c:pt idx="41">
                  <c:v>708.18109070012542</c:v>
                </c:pt>
                <c:pt idx="42">
                  <c:v>689.28349739704652</c:v>
                </c:pt>
                <c:pt idx="43">
                  <c:v>672.12086437067114</c:v>
                </c:pt>
                <c:pt idx="44">
                  <c:v>656.75289707165723</c:v>
                </c:pt>
                <c:pt idx="45">
                  <c:v>643.23793993274035</c:v>
                </c:pt>
                <c:pt idx="46">
                  <c:v>631.63273254949161</c:v>
                </c:pt>
                <c:pt idx="47">
                  <c:v>621.99216574668412</c:v>
                </c:pt>
                <c:pt idx="48">
                  <c:v>614.36903857815059</c:v>
                </c:pt>
                <c:pt idx="49">
                  <c:v>608.79881214716738</c:v>
                </c:pt>
                <c:pt idx="50">
                  <c:v>605.3665220067578</c:v>
                </c:pt>
                <c:pt idx="51">
                  <c:v>604.09586997568249</c:v>
                </c:pt>
                <c:pt idx="52">
                  <c:v>605.0202923786328</c:v>
                </c:pt>
                <c:pt idx="53">
                  <c:v>608.1864663939964</c:v>
                </c:pt>
                <c:pt idx="54">
                  <c:v>613.62972253480189</c:v>
                </c:pt>
                <c:pt idx="55">
                  <c:v>621.38171299963847</c:v>
                </c:pt>
                <c:pt idx="56">
                  <c:v>631.47021373321297</c:v>
                </c:pt>
                <c:pt idx="57">
                  <c:v>643.91893661478559</c:v>
                </c:pt>
                <c:pt idx="58">
                  <c:v>658.7473526873431</c:v>
                </c:pt>
                <c:pt idx="59">
                  <c:v>675.97052730287658</c:v>
                </c:pt>
                <c:pt idx="60">
                  <c:v>695.59896801763512</c:v>
                </c:pt>
                <c:pt idx="61">
                  <c:v>717.63848602593316</c:v>
                </c:pt>
                <c:pt idx="62">
                  <c:v>742.09007187219379</c:v>
                </c:pt>
                <c:pt idx="63">
                  <c:v>768.94978612856119</c:v>
                </c:pt>
                <c:pt idx="64">
                  <c:v>798.20866566985853</c:v>
                </c:pt>
                <c:pt idx="65">
                  <c:v>829.85264611909759</c:v>
                </c:pt>
                <c:pt idx="66">
                  <c:v>863.86250097543257</c:v>
                </c:pt>
                <c:pt idx="67">
                  <c:v>900.21379787259787</c:v>
                </c:pt>
                <c:pt idx="68">
                  <c:v>938.87687234978659</c:v>
                </c:pt>
                <c:pt idx="69">
                  <c:v>979.81681944883655</c:v>
                </c:pt>
                <c:pt idx="70">
                  <c:v>1022.9935033818126</c:v>
                </c:pt>
                <c:pt idx="71">
                  <c:v>1068.361585441874</c:v>
                </c:pt>
                <c:pt idx="72">
                  <c:v>1115.8705702579809</c:v>
                </c:pt>
                <c:pt idx="73">
                  <c:v>1165.4648704208496</c:v>
                </c:pt>
                <c:pt idx="74">
                  <c:v>1217.0838894339056</c:v>
                </c:pt>
                <c:pt idx="75">
                  <c:v>1270.6621228690758</c:v>
                </c:pt>
                <c:pt idx="76">
                  <c:v>1326.129277533513</c:v>
                </c:pt>
                <c:pt idx="77">
                  <c:v>1383.4104083799148</c:v>
                </c:pt>
                <c:pt idx="78">
                  <c:v>1442.4260728204856</c:v>
                </c:pt>
                <c:pt idx="79">
                  <c:v>1503.0925020328762</c:v>
                </c:pt>
                <c:pt idx="80">
                  <c:v>1565.3217887761775</c:v>
                </c:pt>
                <c:pt idx="81">
                  <c:v>1629.0220911662514</c:v>
                </c:pt>
                <c:pt idx="82">
                  <c:v>1694.0978517929598</c:v>
                </c:pt>
                <c:pt idx="83">
                  <c:v>1760.450031497181</c:v>
                </c:pt>
                <c:pt idx="84">
                  <c:v>1827.9763570633947</c:v>
                </c:pt>
                <c:pt idx="85">
                  <c:v>1896.5715820242042</c:v>
                </c:pt>
                <c:pt idx="86">
                  <c:v>1966.127759716743</c:v>
                </c:pt>
                <c:pt idx="87">
                  <c:v>2036.5345276777452</c:v>
                </c:pt>
                <c:pt idx="88">
                  <c:v>2107.6794024143041</c:v>
                </c:pt>
                <c:pt idx="89">
                  <c:v>2179.4480835413492</c:v>
                </c:pt>
                <c:pt idx="90">
                  <c:v>2251.7247662346572</c:v>
                </c:pt>
                <c:pt idx="91">
                  <c:v>2324.3924609101559</c:v>
                </c:pt>
                <c:pt idx="92">
                  <c:v>2397.3333190063809</c:v>
                </c:pt>
                <c:pt idx="93">
                  <c:v>2470.4289637174675</c:v>
                </c:pt>
                <c:pt idx="94">
                  <c:v>2543.5608244991436</c:v>
                </c:pt>
                <c:pt idx="95">
                  <c:v>2616.610474149747</c:v>
                </c:pt>
                <c:pt idx="96">
                  <c:v>2689.4599672528302</c:v>
                </c:pt>
                <c:pt idx="97">
                  <c:v>2761.9921787569747</c:v>
                </c:pt>
                <c:pt idx="98">
                  <c:v>2834.0911414625998</c:v>
                </c:pt>
                <c:pt idx="99">
                  <c:v>2905.6423811844529</c:v>
                </c:pt>
                <c:pt idx="100">
                  <c:v>2976.5332483623474</c:v>
                </c:pt>
                <c:pt idx="101">
                  <c:v>3046.6532449014849</c:v>
                </c:pt>
                <c:pt idx="102">
                  <c:v>3115.8943450374081</c:v>
                </c:pt>
                <c:pt idx="103">
                  <c:v>3184.1513090389999</c:v>
                </c:pt>
                <c:pt idx="104">
                  <c:v>3251.3219885864009</c:v>
                </c:pt>
                <c:pt idx="105">
                  <c:v>3317.3076226884832</c:v>
                </c:pt>
                <c:pt idx="106">
                  <c:v>3382.0131230371981</c:v>
                </c:pt>
                <c:pt idx="107">
                  <c:v>3445.3473477330422</c:v>
                </c:pt>
                <c:pt idx="108">
                  <c:v>3507.2233623572283</c:v>
                </c:pt>
                <c:pt idx="109">
                  <c:v>3567.5586874115988</c:v>
                </c:pt>
                <c:pt idx="110">
                  <c:v>3626.2755311968021</c:v>
                </c:pt>
                <c:pt idx="111">
                  <c:v>3683.3010072524585</c:v>
                </c:pt>
                <c:pt idx="112">
                  <c:v>3738.5673355398394</c:v>
                </c:pt>
                <c:pt idx="113">
                  <c:v>3792.0120266077847</c:v>
                </c:pt>
                <c:pt idx="114">
                  <c:v>3843.5780480457984</c:v>
                </c:pt>
                <c:pt idx="115">
                  <c:v>3893.2139725944135</c:v>
                </c:pt>
                <c:pt idx="116">
                  <c:v>3940.8741073516071</c:v>
                </c:pt>
                <c:pt idx="117">
                  <c:v>3986.5186035851107</c:v>
                </c:pt>
                <c:pt idx="118">
                  <c:v>4030.1135467334616</c:v>
                </c:pt>
                <c:pt idx="119">
                  <c:v>4071.6310262535135</c:v>
                </c:pt>
                <c:pt idx="120">
                  <c:v>4111.0491850482958</c:v>
                </c:pt>
                <c:pt idx="121">
                  <c:v>4148.3522482864855</c:v>
                </c:pt>
                <c:pt idx="122">
                  <c:v>4183.5305315030018</c:v>
                </c:pt>
                <c:pt idx="123">
                  <c:v>4216.5804279487929</c:v>
                </c:pt>
                <c:pt idx="124">
                  <c:v>4247.5043752368701</c:v>
                </c:pt>
                <c:pt idx="125">
                  <c:v>4276.3108014102982</c:v>
                </c:pt>
                <c:pt idx="126">
                  <c:v>4303.0140506361613</c:v>
                </c:pt>
                <c:pt idx="127">
                  <c:v>4327.6342888070139</c:v>
                </c:pt>
                <c:pt idx="128">
                  <c:v>4350.1973894077719</c:v>
                </c:pt>
                <c:pt idx="129">
                  <c:v>4370.7348000809907</c:v>
                </c:pt>
                <c:pt idx="130">
                  <c:v>4389.2833903968531</c:v>
                </c:pt>
                <c:pt idx="131">
                  <c:v>4405.8852814054944</c:v>
                </c:pt>
                <c:pt idx="132">
                  <c:v>4405.9374170424917</c:v>
                </c:pt>
                <c:pt idx="133">
                  <c:v>4420.5876576183982</c:v>
                </c:pt>
                <c:pt idx="134">
                  <c:v>4433.4425621320361</c:v>
                </c:pt>
                <c:pt idx="135">
                  <c:v>4444.5066756706337</c:v>
                </c:pt>
                <c:pt idx="136">
                  <c:v>4453.8410803855595</c:v>
                </c:pt>
                <c:pt idx="137">
                  <c:v>4461.5110093060093</c:v>
                </c:pt>
                <c:pt idx="138">
                  <c:v>4467.5855823894399</c:v>
                </c:pt>
                <c:pt idx="139">
                  <c:v>4472.1375301700828</c:v>
                </c:pt>
                <c:pt idx="140">
                  <c:v>4475.2429060498271</c:v>
                </c:pt>
                <c:pt idx="141">
                  <c:v>4476.9807883175472</c:v>
                </c:pt>
                <c:pt idx="142">
                  <c:v>4477.4329730204308</c:v>
                </c:pt>
                <c:pt idx="143">
                  <c:v>4476.6836588438282</c:v>
                </c:pt>
                <c:pt idx="144">
                  <c:v>4474.8191251845446</c:v>
                </c:pt>
                <c:pt idx="145">
                  <c:v>4471.927404626188</c:v>
                </c:pt>
                <c:pt idx="146">
                  <c:v>4468.0979510440056</c:v>
                </c:pt>
                <c:pt idx="147">
                  <c:v>4463.4213045806728</c:v>
                </c:pt>
                <c:pt idx="148">
                  <c:v>4457.9887547435546</c:v>
                </c:pt>
                <c:pt idx="149">
                  <c:v>4451.892002878024</c:v>
                </c:pt>
                <c:pt idx="150">
                  <c:v>4445.2228252705936</c:v>
                </c:pt>
                <c:pt idx="151">
                  <c:v>4438.0727381297602</c:v>
                </c:pt>
                <c:pt idx="152">
                  <c:v>4430.5326656817087</c:v>
                </c:pt>
                <c:pt idx="153">
                  <c:v>4422.6926126023618</c:v>
                </c:pt>
                <c:pt idx="154">
                  <c:v>4414.6413419868386</c:v>
                </c:pt>
                <c:pt idx="155">
                  <c:v>4406.4660600321695</c:v>
                </c:pt>
                <c:pt idx="156">
                  <c:v>4398.2521085793951</c:v>
                </c:pt>
                <c:pt idx="157">
                  <c:v>4390.0826666268285</c:v>
                </c:pt>
                <c:pt idx="158">
                  <c:v>4382.038461887767</c:v>
                </c:pt>
                <c:pt idx="159">
                  <c:v>4374.1974934230757</c:v>
                </c:pt>
                <c:pt idx="160">
                  <c:v>4366.6347663323722</c:v>
                </c:pt>
                <c:pt idx="161">
                  <c:v>4359.4220394370122</c:v>
                </c:pt>
                <c:pt idx="162">
                  <c:v>4352.6275868338926</c:v>
                </c:pt>
                <c:pt idx="163">
                  <c:v>4346.3159741416912</c:v>
                </c:pt>
                <c:pt idx="164">
                  <c:v>4340.5478502005717</c:v>
                </c:pt>
                <c:pt idx="165">
                  <c:v>4335.379754922943</c:v>
                </c:pt>
                <c:pt idx="166">
                  <c:v>4330.8639439268918</c:v>
                </c:pt>
                <c:pt idx="167">
                  <c:v>4327.0482305155265</c:v>
                </c:pt>
                <c:pt idx="168">
                  <c:v>4323.9758454952153</c:v>
                </c:pt>
                <c:pt idx="169">
                  <c:v>4321.685315253535</c:v>
                </c:pt>
                <c:pt idx="170">
                  <c:v>4320.2103584442939</c:v>
                </c:pt>
                <c:pt idx="171">
                  <c:v>4319.5798015523305</c:v>
                </c:pt>
                <c:pt idx="172">
                  <c:v>4319.8175135353076</c:v>
                </c:pt>
                <c:pt idx="173">
                  <c:v>4320.9423596638271</c:v>
                </c:pt>
                <c:pt idx="174">
                  <c:v>4322.9681746049164</c:v>
                </c:pt>
                <c:pt idx="175">
                  <c:v>4325.9037547180124</c:v>
                </c:pt>
                <c:pt idx="176">
                  <c:v>4329.7528694568509</c:v>
                </c:pt>
                <c:pt idx="177">
                  <c:v>4334.5142916958866</c:v>
                </c:pt>
                <c:pt idx="178">
                  <c:v>4340.1818467259809</c:v>
                </c:pt>
                <c:pt idx="179">
                  <c:v>4346.7444795916635</c:v>
                </c:pt>
                <c:pt idx="180">
                  <c:v>4354.1863403714151</c:v>
                </c:pt>
                <c:pt idx="181">
                  <c:v>4354.212595186099</c:v>
                </c:pt>
                <c:pt idx="182">
                  <c:v>4362.4868869335533</c:v>
                </c:pt>
                <c:pt idx="183">
                  <c:v>4371.6210046335646</c:v>
                </c:pt>
                <c:pt idx="184">
                  <c:v>4381.5591423546057</c:v>
                </c:pt>
                <c:pt idx="185">
                  <c:v>4392.2674642313104</c:v>
                </c:pt>
                <c:pt idx="186">
                  <c:v>4403.7080163386563</c:v>
                </c:pt>
                <c:pt idx="187">
                  <c:v>4415.838907572328</c:v>
                </c:pt>
                <c:pt idx="188">
                  <c:v>4415.8804483261192</c:v>
                </c:pt>
                <c:pt idx="189">
                  <c:v>4428.6145038951727</c:v>
                </c:pt>
                <c:pt idx="190">
                  <c:v>4441.9856350761547</c:v>
                </c:pt>
                <c:pt idx="191">
                  <c:v>4455.8998130038754</c:v>
                </c:pt>
                <c:pt idx="192">
                  <c:v>4470.3014606162924</c:v>
                </c:pt>
                <c:pt idx="193">
                  <c:v>4485.1321504521256</c:v>
                </c:pt>
                <c:pt idx="194">
                  <c:v>4500.3308517974265</c:v>
                </c:pt>
                <c:pt idx="195">
                  <c:v>4515.8341853733582</c:v>
                </c:pt>
                <c:pt idx="196">
                  <c:v>4531.5766844881173</c:v>
                </c:pt>
                <c:pt idx="197">
                  <c:v>4547.49106155759</c:v>
                </c:pt>
                <c:pt idx="198">
                  <c:v>4563.5084788854629</c:v>
                </c:pt>
                <c:pt idx="199">
                  <c:v>4579.5588225844913</c:v>
                </c:pt>
                <c:pt idx="200">
                  <c:v>4595.5709785161689</c:v>
                </c:pt>
                <c:pt idx="201">
                  <c:v>4611.4731091263875</c:v>
                </c:pt>
                <c:pt idx="202">
                  <c:v>4627.1929300596839</c:v>
                </c:pt>
                <c:pt idx="203">
                  <c:v>4642.6579854443071</c:v>
                </c:pt>
                <c:pt idx="204">
                  <c:v>4657.7959207545528</c:v>
                </c:pt>
                <c:pt idx="205">
                  <c:v>4672.5347521756466</c:v>
                </c:pt>
                <c:pt idx="206">
                  <c:v>4686.8031314195005</c:v>
                </c:pt>
                <c:pt idx="207">
                  <c:v>4700.5306049672281</c:v>
                </c:pt>
                <c:pt idx="208">
                  <c:v>4713.6478667458923</c:v>
                </c:pt>
                <c:pt idx="209">
                  <c:v>4726.0870032825669</c:v>
                </c:pt>
                <c:pt idx="210">
                  <c:v>4737.7817304183145</c:v>
                </c:pt>
                <c:pt idx="211">
                  <c:v>4748.6676207078344</c:v>
                </c:pt>
                <c:pt idx="212">
                  <c:v>4758.6823206770623</c:v>
                </c:pt>
                <c:pt idx="213">
                  <c:v>4767.7657571609443</c:v>
                </c:pt>
                <c:pt idx="214">
                  <c:v>4775.860331996415</c:v>
                </c:pt>
                <c:pt idx="215">
                  <c:v>4782.9111044013007</c:v>
                </c:pt>
                <c:pt idx="216">
                  <c:v>4788.8659604280156</c:v>
                </c:pt>
                <c:pt idx="217">
                  <c:v>4793.6757689414235</c:v>
                </c:pt>
                <c:pt idx="218">
                  <c:v>4797.2945236326168</c:v>
                </c:pt>
                <c:pt idx="219">
                  <c:v>4797.3045457748649</c:v>
                </c:pt>
                <c:pt idx="220">
                  <c:v>4799.6794706446499</c:v>
                </c:pt>
                <c:pt idx="221">
                  <c:v>4800.7912214517864</c:v>
                </c:pt>
                <c:pt idx="222">
                  <c:v>4800.5938507006358</c:v>
                </c:pt>
                <c:pt idx="223">
                  <c:v>4799.0549787891878</c:v>
                </c:pt>
                <c:pt idx="224">
                  <c:v>4796.1458390279086</c:v>
                </c:pt>
                <c:pt idx="225">
                  <c:v>4791.8413292955256</c:v>
                </c:pt>
                <c:pt idx="226">
                  <c:v>4786.1200481705537</c:v>
                </c:pt>
                <c:pt idx="227">
                  <c:v>4778.9643155876411</c:v>
                </c:pt>
                <c:pt idx="228">
                  <c:v>4770.3601781353191</c:v>
                </c:pt>
                <c:pt idx="229">
                  <c:v>4760.2973991781946</c:v>
                </c:pt>
                <c:pt idx="230">
                  <c:v>4748.769434051992</c:v>
                </c:pt>
                <c:pt idx="231">
                  <c:v>4735.7733906436397</c:v>
                </c:pt>
                <c:pt idx="232">
                  <c:v>4721.3099757306554</c:v>
                </c:pt>
                <c:pt idx="233">
                  <c:v>4705.3834275141098</c:v>
                </c:pt>
                <c:pt idx="234">
                  <c:v>4688.0014348371924</c:v>
                </c:pt>
                <c:pt idx="235">
                  <c:v>4669.1750436366074</c:v>
                </c:pt>
                <c:pt idx="236">
                  <c:v>4648.9185512264603</c:v>
                </c:pt>
                <c:pt idx="237">
                  <c:v>4627.2493890637552</c:v>
                </c:pt>
                <c:pt idx="238">
                  <c:v>4604.1879946908984</c:v>
                </c:pt>
                <c:pt idx="239">
                  <c:v>4579.7576735934263</c:v>
                </c:pt>
                <c:pt idx="240">
                  <c:v>4553.9844517505717</c:v>
                </c:pt>
                <c:pt idx="241">
                  <c:v>4526.8969196917487</c:v>
                </c:pt>
                <c:pt idx="242">
                  <c:v>4498.5260689038741</c:v>
                </c:pt>
                <c:pt idx="243">
                  <c:v>4468.9051214620304</c:v>
                </c:pt>
                <c:pt idx="244">
                  <c:v>4438.0693537796888</c:v>
                </c:pt>
                <c:pt idx="245">
                  <c:v>4406.0559153940267</c:v>
                </c:pt>
                <c:pt idx="246">
                  <c:v>4372.9036437170525</c:v>
                </c:pt>
                <c:pt idx="247">
                  <c:v>4338.6528756940634</c:v>
                </c:pt>
                <c:pt idx="248">
                  <c:v>4303.3452573173481</c:v>
                </c:pt>
                <c:pt idx="249">
                  <c:v>4267.0235519451853</c:v>
                </c:pt>
                <c:pt idx="250">
                  <c:v>4266.900832375768</c:v>
                </c:pt>
                <c:pt idx="251">
                  <c:v>4229.7314483738392</c:v>
                </c:pt>
                <c:pt idx="252">
                  <c:v>4191.5133696035928</c:v>
                </c:pt>
                <c:pt idx="253">
                  <c:v>4152.4142832289754</c:v>
                </c:pt>
                <c:pt idx="254">
                  <c:v>4112.4795143680194</c:v>
                </c:pt>
                <c:pt idx="255">
                  <c:v>4071.7545620261608</c:v>
                </c:pt>
                <c:pt idx="256">
                  <c:v>4030.2849197667979</c:v>
                </c:pt>
                <c:pt idx="257">
                  <c:v>3988.115901533356</c:v>
                </c:pt>
                <c:pt idx="258">
                  <c:v>3945.2924734362882</c:v>
                </c:pt>
                <c:pt idx="259">
                  <c:v>3901.8590922837707</c:v>
                </c:pt>
                <c:pt idx="260">
                  <c:v>3857.8595515964175</c:v>
                </c:pt>
                <c:pt idx="261">
                  <c:v>3813.3368358046291</c:v>
                </c:pt>
                <c:pt idx="262">
                  <c:v>3768.3329832825548</c:v>
                </c:pt>
                <c:pt idx="263">
                  <c:v>3722.8889588247771</c:v>
                </c:pt>
                <c:pt idx="264">
                  <c:v>3677.044536121557</c:v>
                </c:pt>
                <c:pt idx="265">
                  <c:v>3630.8381907356561</c:v>
                </c:pt>
                <c:pt idx="266">
                  <c:v>3584.3070040286516</c:v>
                </c:pt>
                <c:pt idx="267">
                  <c:v>3537.4865784277181</c:v>
                </c:pt>
                <c:pt idx="268">
                  <c:v>3490.41096436517</c:v>
                </c:pt>
                <c:pt idx="269">
                  <c:v>3443.1125991629924</c:v>
                </c:pt>
                <c:pt idx="270">
                  <c:v>3395.6222580732765</c:v>
                </c:pt>
                <c:pt idx="271">
                  <c:v>3347.9690176235054</c:v>
                </c:pt>
                <c:pt idx="272">
                  <c:v>3300.1802313528569</c:v>
                </c:pt>
                <c:pt idx="273">
                  <c:v>3252.2815179628014</c:v>
                </c:pt>
                <c:pt idx="274">
                  <c:v>3204.2967618423309</c:v>
                </c:pt>
                <c:pt idx="275">
                  <c:v>3156.2481258654466</c:v>
                </c:pt>
                <c:pt idx="276">
                  <c:v>3108.1560762964582</c:v>
                </c:pt>
                <c:pt idx="277">
                  <c:v>3060.0394195775025</c:v>
                </c:pt>
                <c:pt idx="278">
                  <c:v>3011.9153507124638</c:v>
                </c:pt>
                <c:pt idx="279">
                  <c:v>2963.7995129029528</c:v>
                </c:pt>
                <c:pt idx="280">
                  <c:v>2915.7060680349255</c:v>
                </c:pt>
                <c:pt idx="281">
                  <c:v>2867.6477775595308</c:v>
                </c:pt>
                <c:pt idx="282">
                  <c:v>2819.6360932589328</c:v>
                </c:pt>
                <c:pt idx="283">
                  <c:v>2771.6812573374009</c:v>
                </c:pt>
                <c:pt idx="284">
                  <c:v>2723.7924112303604</c:v>
                </c:pt>
                <c:pt idx="285">
                  <c:v>2675.977712479093</c:v>
                </c:pt>
                <c:pt idx="286">
                  <c:v>2628.2444589771931</c:v>
                </c:pt>
                <c:pt idx="287">
                  <c:v>2628.0854918425325</c:v>
                </c:pt>
                <c:pt idx="288">
                  <c:v>2580.5992198563358</c:v>
                </c:pt>
                <c:pt idx="289">
                  <c:v>2533.0479722439572</c:v>
                </c:pt>
                <c:pt idx="290">
                  <c:v>2485.5962430941618</c:v>
                </c:pt>
                <c:pt idx="291">
                  <c:v>2438.2492552655099</c:v>
                </c:pt>
                <c:pt idx="292">
                  <c:v>2391.012076995733</c:v>
                </c:pt>
                <c:pt idx="293">
                  <c:v>2343.8897739037584</c:v>
                </c:pt>
              </c:numCache>
            </c:numRef>
          </c:yVal>
          <c:smooth val="0"/>
          <c:extLst xmlns:c16r2="http://schemas.microsoft.com/office/drawing/2015/06/chart">
            <c:ext xmlns:c16="http://schemas.microsoft.com/office/drawing/2014/chart" uri="{C3380CC4-5D6E-409C-BE32-E72D297353CC}">
              <c16:uniqueId val="{00000000-4C6A-45F3-9A59-455809CAC5B7}"/>
            </c:ext>
          </c:extLst>
        </c:ser>
        <c:ser>
          <c:idx val="0"/>
          <c:order val="1"/>
          <c:tx>
            <c:strRef>
              <c:f>HarmonicSolved!$B$9</c:f>
              <c:strCache>
                <c:ptCount val="1"/>
                <c:pt idx="0">
                  <c:v>#planes_IFR</c:v>
                </c:pt>
              </c:strCache>
            </c:strRef>
          </c:tx>
          <c:spPr>
            <a:ln w="19050" cap="rnd">
              <a:noFill/>
              <a:round/>
            </a:ln>
            <a:effectLst/>
          </c:spPr>
          <c:marker>
            <c:symbol val="circle"/>
            <c:size val="5"/>
            <c:spPr>
              <a:solidFill>
                <a:schemeClr val="accent1"/>
              </a:solidFill>
              <a:ln w="9525">
                <a:solidFill>
                  <a:schemeClr val="accent1"/>
                </a:solidFill>
              </a:ln>
              <a:effectLst/>
            </c:spPr>
          </c:marker>
          <c:xVal>
            <c:numRef>
              <c:f>HarmonicSolved!$A$10:$A$303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HarmonicSolved!$B$10:$B$303</c:f>
              <c:numCache>
                <c:formatCode>General</c:formatCode>
                <c:ptCount val="294"/>
                <c:pt idx="0">
                  <c:v>2376.5833333333335</c:v>
                </c:pt>
                <c:pt idx="1">
                  <c:v>2382.3333333333335</c:v>
                </c:pt>
                <c:pt idx="2">
                  <c:v>2237.7692307692309</c:v>
                </c:pt>
                <c:pt idx="3">
                  <c:v>2230.3333333333335</c:v>
                </c:pt>
                <c:pt idx="4">
                  <c:v>2098.5714285714284</c:v>
                </c:pt>
                <c:pt idx="5">
                  <c:v>2128.5714285714284</c:v>
                </c:pt>
                <c:pt idx="6">
                  <c:v>1982.6923076923076</c:v>
                </c:pt>
                <c:pt idx="7">
                  <c:v>1984.2857142857142</c:v>
                </c:pt>
                <c:pt idx="8">
                  <c:v>1865.2307692307693</c:v>
                </c:pt>
                <c:pt idx="9">
                  <c:v>1860.9166666666667</c:v>
                </c:pt>
                <c:pt idx="10">
                  <c:v>1720.0833333333333</c:v>
                </c:pt>
                <c:pt idx="11">
                  <c:v>1744.7</c:v>
                </c:pt>
                <c:pt idx="12">
                  <c:v>1640.1538461538462</c:v>
                </c:pt>
                <c:pt idx="13">
                  <c:v>1635.6428571428571</c:v>
                </c:pt>
                <c:pt idx="14">
                  <c:v>1505.8461538461538</c:v>
                </c:pt>
                <c:pt idx="15">
                  <c:v>1519.5</c:v>
                </c:pt>
                <c:pt idx="16">
                  <c:v>1412.4285714285713</c:v>
                </c:pt>
                <c:pt idx="17">
                  <c:v>1405.909090909091</c:v>
                </c:pt>
                <c:pt idx="18">
                  <c:v>1341.1538461538462</c:v>
                </c:pt>
                <c:pt idx="19">
                  <c:v>1330.3571428571429</c:v>
                </c:pt>
                <c:pt idx="20">
                  <c:v>1241.2142857142858</c:v>
                </c:pt>
                <c:pt idx="21">
                  <c:v>1240.8333333333333</c:v>
                </c:pt>
                <c:pt idx="22">
                  <c:v>1151.4166666666667</c:v>
                </c:pt>
                <c:pt idx="23">
                  <c:v>1125</c:v>
                </c:pt>
                <c:pt idx="24">
                  <c:v>1102.75</c:v>
                </c:pt>
                <c:pt idx="25">
                  <c:v>1090.5454545454545</c:v>
                </c:pt>
                <c:pt idx="26">
                  <c:v>1029.3333333333333</c:v>
                </c:pt>
                <c:pt idx="27">
                  <c:v>1032.75</c:v>
                </c:pt>
                <c:pt idx="28">
                  <c:v>958.57142857142856</c:v>
                </c:pt>
                <c:pt idx="29">
                  <c:v>932.7</c:v>
                </c:pt>
                <c:pt idx="30">
                  <c:v>925.38461538461536</c:v>
                </c:pt>
                <c:pt idx="31">
                  <c:v>925.38461538461536</c:v>
                </c:pt>
                <c:pt idx="32">
                  <c:v>865.14285714285711</c:v>
                </c:pt>
                <c:pt idx="33">
                  <c:v>856.63636363636363</c:v>
                </c:pt>
                <c:pt idx="34">
                  <c:v>795.5</c:v>
                </c:pt>
                <c:pt idx="35">
                  <c:v>814.91666666666663</c:v>
                </c:pt>
                <c:pt idx="36">
                  <c:v>788.53846153846155</c:v>
                </c:pt>
                <c:pt idx="37">
                  <c:v>791.5</c:v>
                </c:pt>
                <c:pt idx="38">
                  <c:v>772.69230769230774</c:v>
                </c:pt>
                <c:pt idx="39">
                  <c:v>776</c:v>
                </c:pt>
                <c:pt idx="40">
                  <c:v>761.92857142857144</c:v>
                </c:pt>
                <c:pt idx="41">
                  <c:v>754.22222222222217</c:v>
                </c:pt>
                <c:pt idx="42">
                  <c:v>777</c:v>
                </c:pt>
                <c:pt idx="43">
                  <c:v>777</c:v>
                </c:pt>
                <c:pt idx="44">
                  <c:v>779.35714285714289</c:v>
                </c:pt>
                <c:pt idx="45">
                  <c:v>777.61538461538464</c:v>
                </c:pt>
                <c:pt idx="46">
                  <c:v>776.15384615384619</c:v>
                </c:pt>
                <c:pt idx="47">
                  <c:v>775.9</c:v>
                </c:pt>
                <c:pt idx="48">
                  <c:v>798.85714285714289</c:v>
                </c:pt>
                <c:pt idx="49">
                  <c:v>794.66666666666663</c:v>
                </c:pt>
                <c:pt idx="50">
                  <c:v>791.63636363636363</c:v>
                </c:pt>
                <c:pt idx="51">
                  <c:v>807.33333333333337</c:v>
                </c:pt>
                <c:pt idx="52">
                  <c:v>793.21428571428567</c:v>
                </c:pt>
                <c:pt idx="53">
                  <c:v>786.88888888888891</c:v>
                </c:pt>
                <c:pt idx="54">
                  <c:v>808.28571428571433</c:v>
                </c:pt>
                <c:pt idx="55">
                  <c:v>814.16666666666663</c:v>
                </c:pt>
                <c:pt idx="56">
                  <c:v>810.07142857142856</c:v>
                </c:pt>
                <c:pt idx="57">
                  <c:v>803.91666666666663</c:v>
                </c:pt>
                <c:pt idx="58">
                  <c:v>830</c:v>
                </c:pt>
                <c:pt idx="59">
                  <c:v>821.72727272727275</c:v>
                </c:pt>
                <c:pt idx="60">
                  <c:v>855.21428571428567</c:v>
                </c:pt>
                <c:pt idx="61">
                  <c:v>855.21428571428567</c:v>
                </c:pt>
                <c:pt idx="62">
                  <c:v>875.92307692307691</c:v>
                </c:pt>
                <c:pt idx="63">
                  <c:v>878.46153846153845</c:v>
                </c:pt>
                <c:pt idx="64">
                  <c:v>896.46153846153845</c:v>
                </c:pt>
                <c:pt idx="65">
                  <c:v>896.6</c:v>
                </c:pt>
                <c:pt idx="66">
                  <c:v>926.14285714285711</c:v>
                </c:pt>
                <c:pt idx="67">
                  <c:v>926.33333333333337</c:v>
                </c:pt>
                <c:pt idx="68">
                  <c:v>946.23076923076928</c:v>
                </c:pt>
                <c:pt idx="69">
                  <c:v>948.92857142857144</c:v>
                </c:pt>
                <c:pt idx="70">
                  <c:v>966.76923076923072</c:v>
                </c:pt>
                <c:pt idx="71">
                  <c:v>973.75</c:v>
                </c:pt>
                <c:pt idx="72">
                  <c:v>1000.6153846153846</c:v>
                </c:pt>
                <c:pt idx="73">
                  <c:v>1001.5714285714286</c:v>
                </c:pt>
                <c:pt idx="74">
                  <c:v>1041.1428571428571</c:v>
                </c:pt>
                <c:pt idx="75">
                  <c:v>1040</c:v>
                </c:pt>
                <c:pt idx="76">
                  <c:v>1175.2307692307693</c:v>
                </c:pt>
                <c:pt idx="77">
                  <c:v>1168.6363636363637</c:v>
                </c:pt>
                <c:pt idx="78">
                  <c:v>1297.1428571428571</c:v>
                </c:pt>
                <c:pt idx="79">
                  <c:v>1294.4615384615386</c:v>
                </c:pt>
                <c:pt idx="80">
                  <c:v>1379.909090909091</c:v>
                </c:pt>
                <c:pt idx="81">
                  <c:v>1384.2307692307693</c:v>
                </c:pt>
                <c:pt idx="82">
                  <c:v>1512.25</c:v>
                </c:pt>
                <c:pt idx="83">
                  <c:v>1499.75</c:v>
                </c:pt>
                <c:pt idx="84">
                  <c:v>1632.7857142857142</c:v>
                </c:pt>
                <c:pt idx="85">
                  <c:v>1637</c:v>
                </c:pt>
                <c:pt idx="86">
                  <c:v>1774.8461538461538</c:v>
                </c:pt>
                <c:pt idx="87">
                  <c:v>1769.4285714285713</c:v>
                </c:pt>
                <c:pt idx="88">
                  <c:v>2031.8571428571429</c:v>
                </c:pt>
                <c:pt idx="89">
                  <c:v>2031.3333333333333</c:v>
                </c:pt>
                <c:pt idx="90">
                  <c:v>2232.7857142857142</c:v>
                </c:pt>
                <c:pt idx="91">
                  <c:v>2237.8461538461538</c:v>
                </c:pt>
                <c:pt idx="92">
                  <c:v>2404.3636363636365</c:v>
                </c:pt>
                <c:pt idx="93">
                  <c:v>2396.5714285714284</c:v>
                </c:pt>
                <c:pt idx="94">
                  <c:v>2575.2857142857142</c:v>
                </c:pt>
                <c:pt idx="95">
                  <c:v>2579.2727272727275</c:v>
                </c:pt>
                <c:pt idx="96">
                  <c:v>2722.8571428571427</c:v>
                </c:pt>
                <c:pt idx="97">
                  <c:v>2731.3846153846152</c:v>
                </c:pt>
                <c:pt idx="98">
                  <c:v>2889.6428571428573</c:v>
                </c:pt>
                <c:pt idx="99">
                  <c:v>2887.3076923076924</c:v>
                </c:pt>
                <c:pt idx="100">
                  <c:v>3126.4615384615386</c:v>
                </c:pt>
                <c:pt idx="101">
                  <c:v>3142.3333333333335</c:v>
                </c:pt>
                <c:pt idx="102">
                  <c:v>3312.7692307692309</c:v>
                </c:pt>
                <c:pt idx="103">
                  <c:v>3312.7692307692309</c:v>
                </c:pt>
                <c:pt idx="104">
                  <c:v>3429.6923076923076</c:v>
                </c:pt>
                <c:pt idx="105">
                  <c:v>3462.4166666666665</c:v>
                </c:pt>
                <c:pt idx="106">
                  <c:v>3525</c:v>
                </c:pt>
                <c:pt idx="107">
                  <c:v>3538.5555555555557</c:v>
                </c:pt>
                <c:pt idx="108">
                  <c:v>3646.25</c:v>
                </c:pt>
                <c:pt idx="109">
                  <c:v>3631.7857142857142</c:v>
                </c:pt>
                <c:pt idx="110">
                  <c:v>3700.3571428571427</c:v>
                </c:pt>
                <c:pt idx="111">
                  <c:v>3717.25</c:v>
                </c:pt>
                <c:pt idx="112">
                  <c:v>3852.6153846153848</c:v>
                </c:pt>
                <c:pt idx="113">
                  <c:v>3886.2222222222222</c:v>
                </c:pt>
                <c:pt idx="114">
                  <c:v>3938.3846153846152</c:v>
                </c:pt>
                <c:pt idx="115">
                  <c:v>3959.5714285714284</c:v>
                </c:pt>
                <c:pt idx="116">
                  <c:v>4029.6666666666665</c:v>
                </c:pt>
                <c:pt idx="117">
                  <c:v>4017.6153846153848</c:v>
                </c:pt>
                <c:pt idx="118">
                  <c:v>4081.6923076923076</c:v>
                </c:pt>
                <c:pt idx="119">
                  <c:v>4081.4545454545455</c:v>
                </c:pt>
                <c:pt idx="120">
                  <c:v>4110.2307692307695</c:v>
                </c:pt>
                <c:pt idx="121">
                  <c:v>4140.2857142857147</c:v>
                </c:pt>
                <c:pt idx="122">
                  <c:v>4184.2142857142853</c:v>
                </c:pt>
                <c:pt idx="123">
                  <c:v>4152.75</c:v>
                </c:pt>
                <c:pt idx="124">
                  <c:v>4287.2857142857147</c:v>
                </c:pt>
                <c:pt idx="125">
                  <c:v>4304</c:v>
                </c:pt>
                <c:pt idx="126">
                  <c:v>4375.333333333333</c:v>
                </c:pt>
                <c:pt idx="127">
                  <c:v>4382.5</c:v>
                </c:pt>
                <c:pt idx="128">
                  <c:v>4428.2307692307695</c:v>
                </c:pt>
                <c:pt idx="129">
                  <c:v>4417.166666666667</c:v>
                </c:pt>
                <c:pt idx="130">
                  <c:v>4473.727272727273</c:v>
                </c:pt>
                <c:pt idx="131">
                  <c:v>4453.2857142857147</c:v>
                </c:pt>
                <c:pt idx="132">
                  <c:v>4484.5714285714284</c:v>
                </c:pt>
                <c:pt idx="133">
                  <c:v>4495.166666666667</c:v>
                </c:pt>
                <c:pt idx="134">
                  <c:v>4500.1538461538457</c:v>
                </c:pt>
                <c:pt idx="135">
                  <c:v>4479.636363636364</c:v>
                </c:pt>
                <c:pt idx="136">
                  <c:v>4464.5</c:v>
                </c:pt>
                <c:pt idx="137">
                  <c:v>4458.5</c:v>
                </c:pt>
                <c:pt idx="138">
                  <c:v>4444.666666666667</c:v>
                </c:pt>
                <c:pt idx="139">
                  <c:v>4437.363636363636</c:v>
                </c:pt>
                <c:pt idx="140">
                  <c:v>4437.3076923076924</c:v>
                </c:pt>
                <c:pt idx="141">
                  <c:v>4430.1111111111113</c:v>
                </c:pt>
                <c:pt idx="142">
                  <c:v>4439.636363636364</c:v>
                </c:pt>
                <c:pt idx="143">
                  <c:v>4356.416666666667</c:v>
                </c:pt>
                <c:pt idx="144">
                  <c:v>4354.8888888888887</c:v>
                </c:pt>
                <c:pt idx="145">
                  <c:v>4318.636363636364</c:v>
                </c:pt>
                <c:pt idx="146">
                  <c:v>4339.5384615384619</c:v>
                </c:pt>
                <c:pt idx="147">
                  <c:v>4333.8461538461543</c:v>
                </c:pt>
                <c:pt idx="148">
                  <c:v>4299</c:v>
                </c:pt>
                <c:pt idx="149">
                  <c:v>4340</c:v>
                </c:pt>
                <c:pt idx="150">
                  <c:v>4381.6000000000004</c:v>
                </c:pt>
                <c:pt idx="151">
                  <c:v>4451.416666666667</c:v>
                </c:pt>
                <c:pt idx="152">
                  <c:v>4447.666666666667</c:v>
                </c:pt>
                <c:pt idx="153">
                  <c:v>4434.666666666667</c:v>
                </c:pt>
                <c:pt idx="154">
                  <c:v>4405.5</c:v>
                </c:pt>
                <c:pt idx="155">
                  <c:v>4403</c:v>
                </c:pt>
                <c:pt idx="156">
                  <c:v>4435.5555555555557</c:v>
                </c:pt>
                <c:pt idx="157">
                  <c:v>4395.4615384615381</c:v>
                </c:pt>
                <c:pt idx="158">
                  <c:v>4406.166666666667</c:v>
                </c:pt>
                <c:pt idx="159">
                  <c:v>4373.333333333333</c:v>
                </c:pt>
                <c:pt idx="160">
                  <c:v>4369.7142857142853</c:v>
                </c:pt>
                <c:pt idx="161">
                  <c:v>4346.916666666667</c:v>
                </c:pt>
                <c:pt idx="162">
                  <c:v>4260.25</c:v>
                </c:pt>
                <c:pt idx="163">
                  <c:v>4346.6428571428569</c:v>
                </c:pt>
                <c:pt idx="164">
                  <c:v>4346.6428571428569</c:v>
                </c:pt>
                <c:pt idx="165">
                  <c:v>4269.181818181818</c:v>
                </c:pt>
                <c:pt idx="166">
                  <c:v>4297.6153846153848</c:v>
                </c:pt>
                <c:pt idx="167">
                  <c:v>4271.5714285714284</c:v>
                </c:pt>
                <c:pt idx="168">
                  <c:v>4258</c:v>
                </c:pt>
                <c:pt idx="169">
                  <c:v>4258.1538461538457</c:v>
                </c:pt>
                <c:pt idx="170">
                  <c:v>4242.3076923076924</c:v>
                </c:pt>
                <c:pt idx="171">
                  <c:v>4254.5714285714284</c:v>
                </c:pt>
                <c:pt idx="172">
                  <c:v>4249.916666666667</c:v>
                </c:pt>
                <c:pt idx="173">
                  <c:v>4265.5384615384619</c:v>
                </c:pt>
                <c:pt idx="174">
                  <c:v>4198.625</c:v>
                </c:pt>
                <c:pt idx="175">
                  <c:v>4315.5384615384619</c:v>
                </c:pt>
                <c:pt idx="176">
                  <c:v>4309.416666666667</c:v>
                </c:pt>
                <c:pt idx="177">
                  <c:v>4345.5</c:v>
                </c:pt>
                <c:pt idx="178">
                  <c:v>4302.6923076923076</c:v>
                </c:pt>
                <c:pt idx="179">
                  <c:v>4352.6428571428569</c:v>
                </c:pt>
                <c:pt idx="180">
                  <c:v>4301.7142857142853</c:v>
                </c:pt>
                <c:pt idx="181">
                  <c:v>4403.5714285714284</c:v>
                </c:pt>
                <c:pt idx="182">
                  <c:v>4416.6923076923076</c:v>
                </c:pt>
                <c:pt idx="183">
                  <c:v>4406.4615384615381</c:v>
                </c:pt>
                <c:pt idx="184">
                  <c:v>4436.4285714285716</c:v>
                </c:pt>
                <c:pt idx="185">
                  <c:v>4444.166666666667</c:v>
                </c:pt>
                <c:pt idx="186">
                  <c:v>4470.1538461538457</c:v>
                </c:pt>
                <c:pt idx="187">
                  <c:v>4442.1428571428569</c:v>
                </c:pt>
                <c:pt idx="188">
                  <c:v>4491.2857142857147</c:v>
                </c:pt>
                <c:pt idx="189">
                  <c:v>4517.3076923076924</c:v>
                </c:pt>
                <c:pt idx="190">
                  <c:v>4510.6428571428569</c:v>
                </c:pt>
                <c:pt idx="191">
                  <c:v>4516</c:v>
                </c:pt>
                <c:pt idx="192">
                  <c:v>4519.6153846153848</c:v>
                </c:pt>
                <c:pt idx="193">
                  <c:v>4535.25</c:v>
                </c:pt>
                <c:pt idx="194">
                  <c:v>4545.25</c:v>
                </c:pt>
                <c:pt idx="195">
                  <c:v>4608.4615384615381</c:v>
                </c:pt>
                <c:pt idx="196">
                  <c:v>4545.583333333333</c:v>
                </c:pt>
                <c:pt idx="197">
                  <c:v>4601.3846153846152</c:v>
                </c:pt>
                <c:pt idx="198">
                  <c:v>4579.916666666667</c:v>
                </c:pt>
                <c:pt idx="199">
                  <c:v>4644.2142857142853</c:v>
                </c:pt>
                <c:pt idx="200">
                  <c:v>4611.5555555555557</c:v>
                </c:pt>
                <c:pt idx="201">
                  <c:v>4678.25</c:v>
                </c:pt>
                <c:pt idx="202">
                  <c:v>4702.0714285714284</c:v>
                </c:pt>
                <c:pt idx="203">
                  <c:v>4703.1538461538457</c:v>
                </c:pt>
                <c:pt idx="204">
                  <c:v>4712</c:v>
                </c:pt>
                <c:pt idx="205">
                  <c:v>4714.5</c:v>
                </c:pt>
                <c:pt idx="206">
                  <c:v>4720.8999999999996</c:v>
                </c:pt>
                <c:pt idx="207">
                  <c:v>4732.8571428571431</c:v>
                </c:pt>
                <c:pt idx="208">
                  <c:v>4732.8571428571431</c:v>
                </c:pt>
                <c:pt idx="209">
                  <c:v>4683.6000000000004</c:v>
                </c:pt>
                <c:pt idx="210">
                  <c:v>4748.25</c:v>
                </c:pt>
                <c:pt idx="211">
                  <c:v>4789.5</c:v>
                </c:pt>
                <c:pt idx="212">
                  <c:v>4766</c:v>
                </c:pt>
                <c:pt idx="213">
                  <c:v>4834.272727272727</c:v>
                </c:pt>
                <c:pt idx="214">
                  <c:v>4838.9285714285716</c:v>
                </c:pt>
                <c:pt idx="215">
                  <c:v>4855.083333333333</c:v>
                </c:pt>
                <c:pt idx="216">
                  <c:v>4860.1428571428569</c:v>
                </c:pt>
                <c:pt idx="217">
                  <c:v>4868.25</c:v>
                </c:pt>
                <c:pt idx="218">
                  <c:v>4815.7142857142853</c:v>
                </c:pt>
                <c:pt idx="219">
                  <c:v>4918</c:v>
                </c:pt>
                <c:pt idx="220">
                  <c:v>4842.333333333333</c:v>
                </c:pt>
                <c:pt idx="221">
                  <c:v>4842.7142857142853</c:v>
                </c:pt>
                <c:pt idx="222">
                  <c:v>4794</c:v>
                </c:pt>
                <c:pt idx="223">
                  <c:v>4844.3076923076924</c:v>
                </c:pt>
                <c:pt idx="224">
                  <c:v>4776.7142857142853</c:v>
                </c:pt>
                <c:pt idx="225">
                  <c:v>4796.2</c:v>
                </c:pt>
                <c:pt idx="226">
                  <c:v>4737.7692307692305</c:v>
                </c:pt>
                <c:pt idx="227">
                  <c:v>4743</c:v>
                </c:pt>
                <c:pt idx="228">
                  <c:v>4666.4285714285716</c:v>
                </c:pt>
                <c:pt idx="229">
                  <c:v>4666.4285714285716</c:v>
                </c:pt>
                <c:pt idx="230">
                  <c:v>4603.1428571428569</c:v>
                </c:pt>
                <c:pt idx="231">
                  <c:v>4608.75</c:v>
                </c:pt>
                <c:pt idx="232">
                  <c:v>4585.6923076923076</c:v>
                </c:pt>
                <c:pt idx="233">
                  <c:v>4577.1538461538457</c:v>
                </c:pt>
                <c:pt idx="234">
                  <c:v>4498.2857142857147</c:v>
                </c:pt>
                <c:pt idx="235">
                  <c:v>4498.2857142857147</c:v>
                </c:pt>
                <c:pt idx="236">
                  <c:v>4442.5384615384619</c:v>
                </c:pt>
                <c:pt idx="237">
                  <c:v>4471</c:v>
                </c:pt>
                <c:pt idx="238">
                  <c:v>4446.2142857142853</c:v>
                </c:pt>
                <c:pt idx="239">
                  <c:v>4454.7692307692305</c:v>
                </c:pt>
                <c:pt idx="240">
                  <c:v>4430</c:v>
                </c:pt>
                <c:pt idx="241">
                  <c:v>4426.272727272727</c:v>
                </c:pt>
                <c:pt idx="242">
                  <c:v>4396.3846153846152</c:v>
                </c:pt>
                <c:pt idx="243">
                  <c:v>4343.75</c:v>
                </c:pt>
                <c:pt idx="244">
                  <c:v>4404.3076923076924</c:v>
                </c:pt>
                <c:pt idx="245">
                  <c:v>4403</c:v>
                </c:pt>
                <c:pt idx="246">
                  <c:v>4352.3076923076924</c:v>
                </c:pt>
                <c:pt idx="247">
                  <c:v>4340</c:v>
                </c:pt>
                <c:pt idx="248">
                  <c:v>4312.5</c:v>
                </c:pt>
                <c:pt idx="249">
                  <c:v>4289.4285714285716</c:v>
                </c:pt>
                <c:pt idx="250">
                  <c:v>4335.5714285714284</c:v>
                </c:pt>
                <c:pt idx="251">
                  <c:v>4285.2857142857147</c:v>
                </c:pt>
                <c:pt idx="252">
                  <c:v>4281.7692307692305</c:v>
                </c:pt>
                <c:pt idx="253">
                  <c:v>4192.8999999999996</c:v>
                </c:pt>
                <c:pt idx="254">
                  <c:v>4212.4615384615381</c:v>
                </c:pt>
                <c:pt idx="255">
                  <c:v>4125.083333333333</c:v>
                </c:pt>
                <c:pt idx="256">
                  <c:v>4168.272727272727</c:v>
                </c:pt>
                <c:pt idx="257">
                  <c:v>4073.7692307692309</c:v>
                </c:pt>
                <c:pt idx="258">
                  <c:v>4071.3076923076924</c:v>
                </c:pt>
                <c:pt idx="259">
                  <c:v>3990.9285714285716</c:v>
                </c:pt>
                <c:pt idx="260">
                  <c:v>4019.3333333333335</c:v>
                </c:pt>
                <c:pt idx="261">
                  <c:v>3870.5</c:v>
                </c:pt>
                <c:pt idx="262">
                  <c:v>3848.3</c:v>
                </c:pt>
                <c:pt idx="263">
                  <c:v>3768.5714285714284</c:v>
                </c:pt>
                <c:pt idx="264">
                  <c:v>3756.2307692307691</c:v>
                </c:pt>
                <c:pt idx="265">
                  <c:v>3595.9166666666665</c:v>
                </c:pt>
                <c:pt idx="266">
                  <c:v>3597.5833333333335</c:v>
                </c:pt>
                <c:pt idx="267">
                  <c:v>3492.5833333333335</c:v>
                </c:pt>
                <c:pt idx="268">
                  <c:v>3430.125</c:v>
                </c:pt>
                <c:pt idx="269">
                  <c:v>3394.5384615384614</c:v>
                </c:pt>
                <c:pt idx="270">
                  <c:v>3395.0714285714284</c:v>
                </c:pt>
                <c:pt idx="271">
                  <c:v>3297.9285714285716</c:v>
                </c:pt>
                <c:pt idx="272">
                  <c:v>3317.8333333333335</c:v>
                </c:pt>
                <c:pt idx="273">
                  <c:v>3225.1428571428573</c:v>
                </c:pt>
                <c:pt idx="274">
                  <c:v>3198.7</c:v>
                </c:pt>
                <c:pt idx="275">
                  <c:v>3158.1538461538462</c:v>
                </c:pt>
                <c:pt idx="276">
                  <c:v>3153.3333333333335</c:v>
                </c:pt>
                <c:pt idx="277">
                  <c:v>3091.8571428571427</c:v>
                </c:pt>
                <c:pt idx="278">
                  <c:v>3066.3333333333335</c:v>
                </c:pt>
                <c:pt idx="279">
                  <c:v>2997.2142857142858</c:v>
                </c:pt>
                <c:pt idx="280">
                  <c:v>3000.5454545454545</c:v>
                </c:pt>
                <c:pt idx="281">
                  <c:v>2893.5833333333335</c:v>
                </c:pt>
                <c:pt idx="282">
                  <c:v>2899.2857142857142</c:v>
                </c:pt>
                <c:pt idx="283">
                  <c:v>2787.3076923076924</c:v>
                </c:pt>
                <c:pt idx="284">
                  <c:v>2801.1538461538462</c:v>
                </c:pt>
                <c:pt idx="285">
                  <c:v>2693.7857142857142</c:v>
                </c:pt>
                <c:pt idx="286">
                  <c:v>2683.4285714285716</c:v>
                </c:pt>
                <c:pt idx="287">
                  <c:v>2704.1428571428573</c:v>
                </c:pt>
                <c:pt idx="288">
                  <c:v>2627.2142857142858</c:v>
                </c:pt>
                <c:pt idx="289">
                  <c:v>2627.2142857142858</c:v>
                </c:pt>
                <c:pt idx="290">
                  <c:v>2553.0769230769229</c:v>
                </c:pt>
                <c:pt idx="291">
                  <c:v>2537.3571428571427</c:v>
                </c:pt>
                <c:pt idx="292">
                  <c:v>2428</c:v>
                </c:pt>
                <c:pt idx="293">
                  <c:v>2431.1</c:v>
                </c:pt>
              </c:numCache>
            </c:numRef>
          </c:yVal>
          <c:smooth val="0"/>
          <c:extLst xmlns:c16r2="http://schemas.microsoft.com/office/drawing/2015/06/chart">
            <c:ext xmlns:c16="http://schemas.microsoft.com/office/drawing/2014/chart" uri="{C3380CC4-5D6E-409C-BE32-E72D297353CC}">
              <c16:uniqueId val="{00000001-4C6A-45F3-9A59-455809CAC5B7}"/>
            </c:ext>
          </c:extLst>
        </c:ser>
        <c:dLbls>
          <c:showLegendKey val="0"/>
          <c:showVal val="0"/>
          <c:showCatName val="0"/>
          <c:showSerName val="0"/>
          <c:showPercent val="0"/>
          <c:showBubbleSize val="0"/>
        </c:dLbls>
        <c:axId val="541671656"/>
        <c:axId val="541672048"/>
      </c:scatterChart>
      <c:valAx>
        <c:axId val="541671656"/>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72048"/>
        <c:crosses val="autoZero"/>
        <c:crossBetween val="midCat"/>
      </c:valAx>
      <c:valAx>
        <c:axId val="541672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71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HarmonicSolved!$K$9</c:f>
              <c:strCache>
                <c:ptCount val="1"/>
                <c:pt idx="0">
                  <c:v>residuals</c:v>
                </c:pt>
              </c:strCache>
            </c:strRef>
          </c:tx>
          <c:spPr>
            <a:ln w="19050" cap="rnd">
              <a:solidFill>
                <a:schemeClr val="accent1"/>
              </a:solidFill>
              <a:round/>
            </a:ln>
            <a:effectLst/>
          </c:spPr>
          <c:marker>
            <c:symbol val="none"/>
          </c:marker>
          <c:xVal>
            <c:numRef>
              <c:f>HarmonicSolved!$A$10:$A$303</c:f>
              <c:numCache>
                <c:formatCode>0.000000</c:formatCode>
                <c:ptCount val="294"/>
                <c:pt idx="0" formatCode="[$-F400]h:mm:ss\ AM/PM">
                  <c:v>0</c:v>
                </c:pt>
                <c:pt idx="1">
                  <c:v>3.472222222222222E-3</c:v>
                </c:pt>
                <c:pt idx="2" formatCode="[$-F400]h:mm:ss\ AM/PM">
                  <c:v>6.9444444444444441E-3</c:v>
                </c:pt>
                <c:pt idx="3" formatCode="[$-F400]h:mm:ss\ AM/PM">
                  <c:v>1.0416666666666666E-2</c:v>
                </c:pt>
                <c:pt idx="4" formatCode="[$-F400]h:mm:ss\ AM/PM">
                  <c:v>1.3888888888888888E-2</c:v>
                </c:pt>
                <c:pt idx="5" formatCode="[$-F400]h:mm:ss\ AM/PM">
                  <c:v>1.7361111111111112E-2</c:v>
                </c:pt>
                <c:pt idx="6" formatCode="[$-F400]h:mm:ss\ AM/PM">
                  <c:v>2.0833333333333332E-2</c:v>
                </c:pt>
                <c:pt idx="7" formatCode="[$-F400]h:mm:ss\ AM/PM">
                  <c:v>2.4305555555555556E-2</c:v>
                </c:pt>
                <c:pt idx="8" formatCode="[$-F400]h:mm:ss\ AM/PM">
                  <c:v>2.7777777777777776E-2</c:v>
                </c:pt>
                <c:pt idx="9" formatCode="[$-F400]h:mm:ss\ AM/PM">
                  <c:v>3.125E-2</c:v>
                </c:pt>
                <c:pt idx="10" formatCode="[$-F400]h:mm:ss\ AM/PM">
                  <c:v>3.4722222222222224E-2</c:v>
                </c:pt>
                <c:pt idx="11" formatCode="[$-F400]h:mm:ss\ AM/PM">
                  <c:v>3.8194444444444441E-2</c:v>
                </c:pt>
                <c:pt idx="12">
                  <c:v>4.1666666666666664E-2</c:v>
                </c:pt>
                <c:pt idx="13" formatCode="[$-F400]h:mm:ss\ AM/PM">
                  <c:v>4.5138888888888888E-2</c:v>
                </c:pt>
                <c:pt idx="14" formatCode="[$-F400]h:mm:ss\ AM/PM">
                  <c:v>4.8611111111111112E-2</c:v>
                </c:pt>
                <c:pt idx="15" formatCode="[$-F400]h:mm:ss\ AM/PM">
                  <c:v>5.2083333333333336E-2</c:v>
                </c:pt>
                <c:pt idx="16" formatCode="[$-F400]h:mm:ss\ AM/PM">
                  <c:v>5.5555555555555552E-2</c:v>
                </c:pt>
                <c:pt idx="17" formatCode="[$-F400]h:mm:ss\ AM/PM">
                  <c:v>5.9027777777777783E-2</c:v>
                </c:pt>
                <c:pt idx="18" formatCode="[$-F400]h:mm:ss\ AM/PM">
                  <c:v>6.25E-2</c:v>
                </c:pt>
                <c:pt idx="19" formatCode="[$-F400]h:mm:ss\ AM/PM">
                  <c:v>6.5972222222222224E-2</c:v>
                </c:pt>
                <c:pt idx="20" formatCode="[$-F400]h:mm:ss\ AM/PM">
                  <c:v>6.9444444444444434E-2</c:v>
                </c:pt>
                <c:pt idx="21" formatCode="[$-F400]h:mm:ss\ AM/PM">
                  <c:v>7.2916666666666671E-2</c:v>
                </c:pt>
                <c:pt idx="22" formatCode="[$-F400]h:mm:ss\ AM/PM">
                  <c:v>7.6388888888888895E-2</c:v>
                </c:pt>
                <c:pt idx="23" formatCode="[$-F400]h:mm:ss\ AM/PM">
                  <c:v>7.9861111111111105E-2</c:v>
                </c:pt>
                <c:pt idx="24" formatCode="[$-F400]h:mm:ss\ AM/PM">
                  <c:v>8.3333333333333329E-2</c:v>
                </c:pt>
                <c:pt idx="25" formatCode="[$-F400]h:mm:ss\ AM/PM">
                  <c:v>8.6805555555555566E-2</c:v>
                </c:pt>
                <c:pt idx="26" formatCode="[$-F400]h:mm:ss\ AM/PM">
                  <c:v>9.0277777777777776E-2</c:v>
                </c:pt>
                <c:pt idx="27" formatCode="[$-F400]h:mm:ss\ AM/PM">
                  <c:v>9.375E-2</c:v>
                </c:pt>
                <c:pt idx="28" formatCode="[$-F400]h:mm:ss\ AM/PM">
                  <c:v>9.7222222222222224E-2</c:v>
                </c:pt>
                <c:pt idx="29" formatCode="[$-F400]h:mm:ss\ AM/PM">
                  <c:v>0.10069444444444443</c:v>
                </c:pt>
                <c:pt idx="30" formatCode="[$-F400]h:mm:ss\ AM/PM">
                  <c:v>0.10416666666666667</c:v>
                </c:pt>
                <c:pt idx="31" formatCode="[$-F400]h:mm:ss\ AM/PM">
                  <c:v>0.1076388888888889</c:v>
                </c:pt>
                <c:pt idx="32" formatCode="[$-F400]h:mm:ss\ AM/PM">
                  <c:v>0.1111111111111111</c:v>
                </c:pt>
                <c:pt idx="33" formatCode="[$-F400]h:mm:ss\ AM/PM">
                  <c:v>0.11458333333333333</c:v>
                </c:pt>
                <c:pt idx="34" formatCode="[$-F400]h:mm:ss\ AM/PM">
                  <c:v>0.11805555555555557</c:v>
                </c:pt>
                <c:pt idx="35" formatCode="[$-F400]h:mm:ss\ AM/PM">
                  <c:v>0.12152777777777778</c:v>
                </c:pt>
                <c:pt idx="36" formatCode="[$-F400]h:mm:ss\ AM/PM">
                  <c:v>0.125</c:v>
                </c:pt>
                <c:pt idx="37" formatCode="[$-F400]h:mm:ss\ AM/PM">
                  <c:v>0.12847222222222224</c:v>
                </c:pt>
                <c:pt idx="38" formatCode="[$-F400]h:mm:ss\ AM/PM">
                  <c:v>0.13194444444444445</c:v>
                </c:pt>
                <c:pt idx="39" formatCode="[$-F400]h:mm:ss\ AM/PM">
                  <c:v>0.13541666666666666</c:v>
                </c:pt>
                <c:pt idx="40" formatCode="[$-F400]h:mm:ss\ AM/PM">
                  <c:v>0.1388888888888889</c:v>
                </c:pt>
                <c:pt idx="41" formatCode="[$-F400]h:mm:ss\ AM/PM">
                  <c:v>0.1423611111111111</c:v>
                </c:pt>
                <c:pt idx="42" formatCode="[$-F400]h:mm:ss\ AM/PM">
                  <c:v>0.14583333333333334</c:v>
                </c:pt>
                <c:pt idx="43" formatCode="[$-F400]h:mm:ss\ AM/PM">
                  <c:v>0.14930555555555555</c:v>
                </c:pt>
                <c:pt idx="44" formatCode="[$-F400]h:mm:ss\ AM/PM">
                  <c:v>0.15277777777777776</c:v>
                </c:pt>
                <c:pt idx="45" formatCode="[$-F400]h:mm:ss\ AM/PM">
                  <c:v>0.15625</c:v>
                </c:pt>
                <c:pt idx="46" formatCode="[$-F400]h:mm:ss\ AM/PM">
                  <c:v>0.15972222222222224</c:v>
                </c:pt>
                <c:pt idx="47" formatCode="[$-F400]h:mm:ss\ AM/PM">
                  <c:v>0.16319444444444445</c:v>
                </c:pt>
                <c:pt idx="48" formatCode="[$-F400]h:mm:ss\ AM/PM">
                  <c:v>0.16666666666666666</c:v>
                </c:pt>
                <c:pt idx="49" formatCode="[$-F400]h:mm:ss\ AM/PM">
                  <c:v>0.17015046296296296</c:v>
                </c:pt>
                <c:pt idx="50" formatCode="[$-F400]h:mm:ss\ AM/PM">
                  <c:v>0.1736226851851852</c:v>
                </c:pt>
                <c:pt idx="51" formatCode="[$-F400]h:mm:ss\ AM/PM">
                  <c:v>0.17708333333333334</c:v>
                </c:pt>
                <c:pt idx="52" formatCode="[$-F400]h:mm:ss\ AM/PM">
                  <c:v>0.18055555555555555</c:v>
                </c:pt>
                <c:pt idx="53" formatCode="[$-F400]h:mm:ss\ AM/PM">
                  <c:v>0.18402777777777779</c:v>
                </c:pt>
                <c:pt idx="54" formatCode="[$-F400]h:mm:ss\ AM/PM">
                  <c:v>0.1875</c:v>
                </c:pt>
                <c:pt idx="55" formatCode="[$-F400]h:mm:ss\ AM/PM">
                  <c:v>0.19097222222222221</c:v>
                </c:pt>
                <c:pt idx="56" formatCode="[$-F400]h:mm:ss\ AM/PM">
                  <c:v>0.19444444444444445</c:v>
                </c:pt>
                <c:pt idx="57" formatCode="[$-F400]h:mm:ss\ AM/PM">
                  <c:v>0.19791666666666666</c:v>
                </c:pt>
                <c:pt idx="58" formatCode="[$-F400]h:mm:ss\ AM/PM">
                  <c:v>0.20138888888888887</c:v>
                </c:pt>
                <c:pt idx="59" formatCode="[$-F400]h:mm:ss\ AM/PM">
                  <c:v>0.20486111111111113</c:v>
                </c:pt>
                <c:pt idx="60" formatCode="[$-F400]h:mm:ss\ AM/PM">
                  <c:v>0.20833333333333334</c:v>
                </c:pt>
                <c:pt idx="61" formatCode="[$-F400]h:mm:ss\ AM/PM">
                  <c:v>0.21180555555555555</c:v>
                </c:pt>
                <c:pt idx="62" formatCode="[$-F400]h:mm:ss\ AM/PM">
                  <c:v>0.21527777777777779</c:v>
                </c:pt>
                <c:pt idx="63" formatCode="[$-F400]h:mm:ss\ AM/PM">
                  <c:v>0.21875</c:v>
                </c:pt>
                <c:pt idx="64" formatCode="[$-F400]h:mm:ss\ AM/PM">
                  <c:v>0.22222222222222221</c:v>
                </c:pt>
                <c:pt idx="65" formatCode="[$-F400]h:mm:ss\ AM/PM">
                  <c:v>0.22569444444444445</c:v>
                </c:pt>
                <c:pt idx="66" formatCode="[$-F400]h:mm:ss\ AM/PM">
                  <c:v>0.22916666666666666</c:v>
                </c:pt>
                <c:pt idx="67" formatCode="[$-F400]h:mm:ss\ AM/PM">
                  <c:v>0.23263888888888887</c:v>
                </c:pt>
                <c:pt idx="68" formatCode="[$-F400]h:mm:ss\ AM/PM">
                  <c:v>0.23611111111111113</c:v>
                </c:pt>
                <c:pt idx="69" formatCode="[$-F400]h:mm:ss\ AM/PM">
                  <c:v>0.23958333333333334</c:v>
                </c:pt>
                <c:pt idx="70" formatCode="[$-F400]h:mm:ss\ AM/PM">
                  <c:v>0.24305555555555555</c:v>
                </c:pt>
                <c:pt idx="71" formatCode="[$-F400]h:mm:ss\ AM/PM">
                  <c:v>0.24652777777777779</c:v>
                </c:pt>
                <c:pt idx="72" formatCode="[$-F400]h:mm:ss\ AM/PM">
                  <c:v>0.25</c:v>
                </c:pt>
                <c:pt idx="73" formatCode="[$-F400]h:mm:ss\ AM/PM">
                  <c:v>0.25347222222222221</c:v>
                </c:pt>
                <c:pt idx="74" formatCode="[$-F400]h:mm:ss\ AM/PM">
                  <c:v>0.25694444444444448</c:v>
                </c:pt>
                <c:pt idx="75" formatCode="[$-F400]h:mm:ss\ AM/PM">
                  <c:v>0.26041666666666669</c:v>
                </c:pt>
                <c:pt idx="76" formatCode="[$-F400]h:mm:ss\ AM/PM">
                  <c:v>0.2638888888888889</c:v>
                </c:pt>
                <c:pt idx="77" formatCode="[$-F400]h:mm:ss\ AM/PM">
                  <c:v>0.2673611111111111</c:v>
                </c:pt>
                <c:pt idx="78" formatCode="[$-F400]h:mm:ss\ AM/PM">
                  <c:v>0.27083333333333331</c:v>
                </c:pt>
                <c:pt idx="79" formatCode="[$-F400]h:mm:ss\ AM/PM">
                  <c:v>0.27430555555555552</c:v>
                </c:pt>
                <c:pt idx="80" formatCode="[$-F400]h:mm:ss\ AM/PM">
                  <c:v>0.27777777777777779</c:v>
                </c:pt>
                <c:pt idx="81" formatCode="[$-F400]h:mm:ss\ AM/PM">
                  <c:v>0.28125</c:v>
                </c:pt>
                <c:pt idx="82" formatCode="[$-F400]h:mm:ss\ AM/PM">
                  <c:v>0.28472222222222221</c:v>
                </c:pt>
                <c:pt idx="83" formatCode="[$-F400]h:mm:ss\ AM/PM">
                  <c:v>0.28819444444444448</c:v>
                </c:pt>
                <c:pt idx="84" formatCode="[$-F400]h:mm:ss\ AM/PM">
                  <c:v>0.29166666666666669</c:v>
                </c:pt>
                <c:pt idx="85" formatCode="[$-F400]h:mm:ss\ AM/PM">
                  <c:v>0.2951388888888889</c:v>
                </c:pt>
                <c:pt idx="86" formatCode="[$-F400]h:mm:ss\ AM/PM">
                  <c:v>0.2986111111111111</c:v>
                </c:pt>
                <c:pt idx="87" formatCode="[$-F400]h:mm:ss\ AM/PM">
                  <c:v>0.30208333333333331</c:v>
                </c:pt>
                <c:pt idx="88" formatCode="[$-F400]h:mm:ss\ AM/PM">
                  <c:v>0.30555555555555552</c:v>
                </c:pt>
                <c:pt idx="89" formatCode="[$-F400]h:mm:ss\ AM/PM">
                  <c:v>0.30902777777777779</c:v>
                </c:pt>
                <c:pt idx="90" formatCode="[$-F400]h:mm:ss\ AM/PM">
                  <c:v>0.3125</c:v>
                </c:pt>
                <c:pt idx="91" formatCode="[$-F400]h:mm:ss\ AM/PM">
                  <c:v>0.31597222222222221</c:v>
                </c:pt>
                <c:pt idx="92" formatCode="[$-F400]h:mm:ss\ AM/PM">
                  <c:v>0.31944444444444448</c:v>
                </c:pt>
                <c:pt idx="93" formatCode="[$-F400]h:mm:ss\ AM/PM">
                  <c:v>0.32291666666666669</c:v>
                </c:pt>
                <c:pt idx="94" formatCode="[$-F400]h:mm:ss\ AM/PM">
                  <c:v>0.3263888888888889</c:v>
                </c:pt>
                <c:pt idx="95" formatCode="[$-F400]h:mm:ss\ AM/PM">
                  <c:v>0.3298611111111111</c:v>
                </c:pt>
                <c:pt idx="96" formatCode="[$-F400]h:mm:ss\ AM/PM">
                  <c:v>0.33333333333333331</c:v>
                </c:pt>
                <c:pt idx="97" formatCode="[$-F400]h:mm:ss\ AM/PM">
                  <c:v>0.33680555555555558</c:v>
                </c:pt>
                <c:pt idx="98" formatCode="[$-F400]h:mm:ss\ AM/PM">
                  <c:v>0.34027777777777773</c:v>
                </c:pt>
                <c:pt idx="99" formatCode="[$-F400]h:mm:ss\ AM/PM">
                  <c:v>0.34375</c:v>
                </c:pt>
                <c:pt idx="100" formatCode="[$-F400]h:mm:ss\ AM/PM">
                  <c:v>0.34722222222222227</c:v>
                </c:pt>
                <c:pt idx="101" formatCode="[$-F400]h:mm:ss\ AM/PM">
                  <c:v>0.35069444444444442</c:v>
                </c:pt>
                <c:pt idx="102" formatCode="[$-F400]h:mm:ss\ AM/PM">
                  <c:v>0.35416666666666669</c:v>
                </c:pt>
                <c:pt idx="103" formatCode="[$-F400]h:mm:ss\ AM/PM">
                  <c:v>0.3576388888888889</c:v>
                </c:pt>
                <c:pt idx="104" formatCode="[$-F400]h:mm:ss\ AM/PM">
                  <c:v>0.3611111111111111</c:v>
                </c:pt>
                <c:pt idx="105" formatCode="[$-F400]h:mm:ss\ AM/PM">
                  <c:v>0.36458333333333331</c:v>
                </c:pt>
                <c:pt idx="106" formatCode="[$-F400]h:mm:ss\ AM/PM">
                  <c:v>0.36805555555555558</c:v>
                </c:pt>
                <c:pt idx="107" formatCode="[$-F400]h:mm:ss\ AM/PM">
                  <c:v>0.37152777777777773</c:v>
                </c:pt>
                <c:pt idx="108" formatCode="[$-F400]h:mm:ss\ AM/PM">
                  <c:v>0.375</c:v>
                </c:pt>
                <c:pt idx="109" formatCode="[$-F400]h:mm:ss\ AM/PM">
                  <c:v>0.37847222222222227</c:v>
                </c:pt>
                <c:pt idx="110" formatCode="[$-F400]h:mm:ss\ AM/PM">
                  <c:v>0.38194444444444442</c:v>
                </c:pt>
                <c:pt idx="111" formatCode="[$-F400]h:mm:ss\ AM/PM">
                  <c:v>0.38541666666666669</c:v>
                </c:pt>
                <c:pt idx="112" formatCode="[$-F400]h:mm:ss\ AM/PM">
                  <c:v>0.3888888888888889</c:v>
                </c:pt>
                <c:pt idx="113" formatCode="[$-F400]h:mm:ss\ AM/PM">
                  <c:v>0.3923611111111111</c:v>
                </c:pt>
                <c:pt idx="114" formatCode="[$-F400]h:mm:ss\ AM/PM">
                  <c:v>0.39583333333333331</c:v>
                </c:pt>
                <c:pt idx="115" formatCode="[$-F400]h:mm:ss\ AM/PM">
                  <c:v>0.39930555555555558</c:v>
                </c:pt>
                <c:pt idx="116" formatCode="[$-F400]h:mm:ss\ AM/PM">
                  <c:v>0.40277777777777773</c:v>
                </c:pt>
                <c:pt idx="117" formatCode="[$-F400]h:mm:ss\ AM/PM">
                  <c:v>0.40625</c:v>
                </c:pt>
                <c:pt idx="118" formatCode="[$-F400]h:mm:ss\ AM/PM">
                  <c:v>0.40972222222222227</c:v>
                </c:pt>
                <c:pt idx="119" formatCode="[$-F400]h:mm:ss\ AM/PM">
                  <c:v>0.41319444444444442</c:v>
                </c:pt>
                <c:pt idx="120" formatCode="[$-F400]h:mm:ss\ AM/PM">
                  <c:v>0.41666666666666669</c:v>
                </c:pt>
                <c:pt idx="121" formatCode="[$-F400]h:mm:ss\ AM/PM">
                  <c:v>0.4201388888888889</c:v>
                </c:pt>
                <c:pt idx="122" formatCode="[$-F400]h:mm:ss\ AM/PM">
                  <c:v>0.4236111111111111</c:v>
                </c:pt>
                <c:pt idx="123" formatCode="[$-F400]h:mm:ss\ AM/PM">
                  <c:v>0.42708333333333331</c:v>
                </c:pt>
                <c:pt idx="124" formatCode="[$-F400]h:mm:ss\ AM/PM">
                  <c:v>0.43055555555555558</c:v>
                </c:pt>
                <c:pt idx="125" formatCode="[$-F400]h:mm:ss\ AM/PM">
                  <c:v>0.43402777777777773</c:v>
                </c:pt>
                <c:pt idx="126" formatCode="[$-F400]h:mm:ss\ AM/PM">
                  <c:v>0.4375</c:v>
                </c:pt>
                <c:pt idx="127" formatCode="[$-F400]h:mm:ss\ AM/PM">
                  <c:v>0.44097222222222227</c:v>
                </c:pt>
                <c:pt idx="128" formatCode="[$-F400]h:mm:ss\ AM/PM">
                  <c:v>0.44444444444444442</c:v>
                </c:pt>
                <c:pt idx="129" formatCode="[$-F400]h:mm:ss\ AM/PM">
                  <c:v>0.44791666666666669</c:v>
                </c:pt>
                <c:pt idx="130" formatCode="[$-F400]h:mm:ss\ AM/PM">
                  <c:v>0.4513888888888889</c:v>
                </c:pt>
                <c:pt idx="131" formatCode="[$-F400]h:mm:ss\ AM/PM">
                  <c:v>0.4548611111111111</c:v>
                </c:pt>
                <c:pt idx="132" formatCode="[$-F400]h:mm:ss\ AM/PM">
                  <c:v>0.4548726851851852</c:v>
                </c:pt>
                <c:pt idx="133" formatCode="[$-F400]h:mm:ss\ AM/PM">
                  <c:v>0.45833333333333331</c:v>
                </c:pt>
                <c:pt idx="134" formatCode="[$-F400]h:mm:ss\ AM/PM">
                  <c:v>0.46180555555555558</c:v>
                </c:pt>
                <c:pt idx="135" formatCode="[$-F400]h:mm:ss\ AM/PM">
                  <c:v>0.46527777777777773</c:v>
                </c:pt>
                <c:pt idx="136" formatCode="[$-F400]h:mm:ss\ AM/PM">
                  <c:v>0.46875</c:v>
                </c:pt>
                <c:pt idx="137" formatCode="[$-F400]h:mm:ss\ AM/PM">
                  <c:v>0.47222222222222227</c:v>
                </c:pt>
                <c:pt idx="138" formatCode="[$-F400]h:mm:ss\ AM/PM">
                  <c:v>0.47569444444444442</c:v>
                </c:pt>
                <c:pt idx="139" formatCode="[$-F400]h:mm:ss\ AM/PM">
                  <c:v>0.47916666666666669</c:v>
                </c:pt>
                <c:pt idx="140" formatCode="[$-F400]h:mm:ss\ AM/PM">
                  <c:v>0.4826388888888889</c:v>
                </c:pt>
                <c:pt idx="141" formatCode="[$-F400]h:mm:ss\ AM/PM">
                  <c:v>0.4861111111111111</c:v>
                </c:pt>
                <c:pt idx="142" formatCode="[$-F400]h:mm:ss\ AM/PM">
                  <c:v>0.48958333333333331</c:v>
                </c:pt>
                <c:pt idx="143" formatCode="[$-F400]h:mm:ss\ AM/PM">
                  <c:v>0.49305555555555558</c:v>
                </c:pt>
                <c:pt idx="144" formatCode="[$-F400]h:mm:ss\ AM/PM">
                  <c:v>0.49652777777777773</c:v>
                </c:pt>
                <c:pt idx="145" formatCode="[$-F400]h:mm:ss\ AM/PM">
                  <c:v>0.5</c:v>
                </c:pt>
                <c:pt idx="146" formatCode="[$-F400]h:mm:ss\ AM/PM">
                  <c:v>0.50347222222222221</c:v>
                </c:pt>
                <c:pt idx="147" formatCode="[$-F400]h:mm:ss\ AM/PM">
                  <c:v>0.50694444444444442</c:v>
                </c:pt>
                <c:pt idx="148" formatCode="[$-F400]h:mm:ss\ AM/PM">
                  <c:v>0.51041666666666663</c:v>
                </c:pt>
                <c:pt idx="149" formatCode="[$-F400]h:mm:ss\ AM/PM">
                  <c:v>0.51388888888888895</c:v>
                </c:pt>
                <c:pt idx="150" formatCode="[$-F400]h:mm:ss\ AM/PM">
                  <c:v>0.51736111111111105</c:v>
                </c:pt>
                <c:pt idx="151" formatCode="[$-F400]h:mm:ss\ AM/PM">
                  <c:v>0.52083333333333337</c:v>
                </c:pt>
                <c:pt idx="152" formatCode="[$-F400]h:mm:ss\ AM/PM">
                  <c:v>0.52430555555555558</c:v>
                </c:pt>
                <c:pt idx="153" formatCode="[$-F400]h:mm:ss\ AM/PM">
                  <c:v>0.52777777777777779</c:v>
                </c:pt>
                <c:pt idx="154" formatCode="[$-F400]h:mm:ss\ AM/PM">
                  <c:v>0.53125</c:v>
                </c:pt>
                <c:pt idx="155" formatCode="[$-F400]h:mm:ss\ AM/PM">
                  <c:v>0.53472222222222221</c:v>
                </c:pt>
                <c:pt idx="156" formatCode="[$-F400]h:mm:ss\ AM/PM">
                  <c:v>0.53819444444444442</c:v>
                </c:pt>
                <c:pt idx="157" formatCode="[$-F400]h:mm:ss\ AM/PM">
                  <c:v>0.54166666666666663</c:v>
                </c:pt>
                <c:pt idx="158" formatCode="[$-F400]h:mm:ss\ AM/PM">
                  <c:v>0.54513888888888895</c:v>
                </c:pt>
                <c:pt idx="159" formatCode="[$-F400]h:mm:ss\ AM/PM">
                  <c:v>0.54861111111111105</c:v>
                </c:pt>
                <c:pt idx="160" formatCode="[$-F400]h:mm:ss\ AM/PM">
                  <c:v>0.55208333333333337</c:v>
                </c:pt>
                <c:pt idx="161" formatCode="[$-F400]h:mm:ss\ AM/PM">
                  <c:v>0.55555555555555558</c:v>
                </c:pt>
                <c:pt idx="162" formatCode="[$-F400]h:mm:ss\ AM/PM">
                  <c:v>0.55902777777777779</c:v>
                </c:pt>
                <c:pt idx="163" formatCode="[$-F400]h:mm:ss\ AM/PM">
                  <c:v>0.5625</c:v>
                </c:pt>
                <c:pt idx="164" formatCode="[$-F400]h:mm:ss\ AM/PM">
                  <c:v>0.56597222222222221</c:v>
                </c:pt>
                <c:pt idx="165" formatCode="[$-F400]h:mm:ss\ AM/PM">
                  <c:v>0.56944444444444442</c:v>
                </c:pt>
                <c:pt idx="166" formatCode="[$-F400]h:mm:ss\ AM/PM">
                  <c:v>0.57291666666666663</c:v>
                </c:pt>
                <c:pt idx="167" formatCode="[$-F400]h:mm:ss\ AM/PM">
                  <c:v>0.57638888888888895</c:v>
                </c:pt>
                <c:pt idx="168" formatCode="[$-F400]h:mm:ss\ AM/PM">
                  <c:v>0.57986111111111105</c:v>
                </c:pt>
                <c:pt idx="169" formatCode="[$-F400]h:mm:ss\ AM/PM">
                  <c:v>0.58333333333333337</c:v>
                </c:pt>
                <c:pt idx="170" formatCode="[$-F400]h:mm:ss\ AM/PM">
                  <c:v>0.58680555555555558</c:v>
                </c:pt>
                <c:pt idx="171" formatCode="[$-F400]h:mm:ss\ AM/PM">
                  <c:v>0.59027777777777779</c:v>
                </c:pt>
                <c:pt idx="172" formatCode="[$-F400]h:mm:ss\ AM/PM">
                  <c:v>0.59375</c:v>
                </c:pt>
                <c:pt idx="173" formatCode="[$-F400]h:mm:ss\ AM/PM">
                  <c:v>0.59722222222222221</c:v>
                </c:pt>
                <c:pt idx="174" formatCode="[$-F400]h:mm:ss\ AM/PM">
                  <c:v>0.60069444444444442</c:v>
                </c:pt>
                <c:pt idx="175" formatCode="[$-F400]h:mm:ss\ AM/PM">
                  <c:v>0.60416666666666663</c:v>
                </c:pt>
                <c:pt idx="176" formatCode="[$-F400]h:mm:ss\ AM/PM">
                  <c:v>0.60763888888888895</c:v>
                </c:pt>
                <c:pt idx="177" formatCode="[$-F400]h:mm:ss\ AM/PM">
                  <c:v>0.61111111111111105</c:v>
                </c:pt>
                <c:pt idx="178" formatCode="[$-F400]h:mm:ss\ AM/PM">
                  <c:v>0.61458333333333337</c:v>
                </c:pt>
                <c:pt idx="179" formatCode="[$-F400]h:mm:ss\ AM/PM">
                  <c:v>0.61805555555555558</c:v>
                </c:pt>
                <c:pt idx="180" formatCode="[$-F400]h:mm:ss\ AM/PM">
                  <c:v>0.62152777777777779</c:v>
                </c:pt>
                <c:pt idx="181" formatCode="[$-F400]h:mm:ss\ AM/PM">
                  <c:v>0.62153935185185183</c:v>
                </c:pt>
                <c:pt idx="182" formatCode="[$-F400]h:mm:ss\ AM/PM">
                  <c:v>0.625</c:v>
                </c:pt>
                <c:pt idx="183" formatCode="[$-F400]h:mm:ss\ AM/PM">
                  <c:v>0.62847222222222221</c:v>
                </c:pt>
                <c:pt idx="184" formatCode="[$-F400]h:mm:ss\ AM/PM">
                  <c:v>0.63194444444444442</c:v>
                </c:pt>
                <c:pt idx="185" formatCode="[$-F400]h:mm:ss\ AM/PM">
                  <c:v>0.63541666666666663</c:v>
                </c:pt>
                <c:pt idx="186" formatCode="[$-F400]h:mm:ss\ AM/PM">
                  <c:v>0.63888888888888895</c:v>
                </c:pt>
                <c:pt idx="187" formatCode="[$-F400]h:mm:ss\ AM/PM">
                  <c:v>0.64236111111111105</c:v>
                </c:pt>
                <c:pt idx="188" formatCode="[$-F400]h:mm:ss\ AM/PM">
                  <c:v>0.6423726851851852</c:v>
                </c:pt>
                <c:pt idx="189" formatCode="[$-F400]h:mm:ss\ AM/PM">
                  <c:v>0.64583333333333337</c:v>
                </c:pt>
                <c:pt idx="190" formatCode="[$-F400]h:mm:ss\ AM/PM">
                  <c:v>0.64930555555555558</c:v>
                </c:pt>
                <c:pt idx="191" formatCode="[$-F400]h:mm:ss\ AM/PM">
                  <c:v>0.65277777777777779</c:v>
                </c:pt>
                <c:pt idx="192" formatCode="[$-F400]h:mm:ss\ AM/PM">
                  <c:v>0.65625</c:v>
                </c:pt>
                <c:pt idx="193" formatCode="[$-F400]h:mm:ss\ AM/PM">
                  <c:v>0.65972222222222221</c:v>
                </c:pt>
                <c:pt idx="194" formatCode="[$-F400]h:mm:ss\ AM/PM">
                  <c:v>0.66319444444444442</c:v>
                </c:pt>
                <c:pt idx="195" formatCode="[$-F400]h:mm:ss\ AM/PM">
                  <c:v>0.66666666666666663</c:v>
                </c:pt>
                <c:pt idx="196" formatCode="[$-F400]h:mm:ss\ AM/PM">
                  <c:v>0.67013888888888884</c:v>
                </c:pt>
                <c:pt idx="197" formatCode="[$-F400]h:mm:ss\ AM/PM">
                  <c:v>0.67361111111111116</c:v>
                </c:pt>
                <c:pt idx="198" formatCode="[$-F400]h:mm:ss\ AM/PM">
                  <c:v>0.67708333333333337</c:v>
                </c:pt>
                <c:pt idx="199" formatCode="[$-F400]h:mm:ss\ AM/PM">
                  <c:v>0.68055555555555547</c:v>
                </c:pt>
                <c:pt idx="200" formatCode="[$-F400]h:mm:ss\ AM/PM">
                  <c:v>0.68402777777777779</c:v>
                </c:pt>
                <c:pt idx="201" formatCode="[$-F400]h:mm:ss\ AM/PM">
                  <c:v>0.6875</c:v>
                </c:pt>
                <c:pt idx="202" formatCode="[$-F400]h:mm:ss\ AM/PM">
                  <c:v>0.69097222222222221</c:v>
                </c:pt>
                <c:pt idx="203" formatCode="[$-F400]h:mm:ss\ AM/PM">
                  <c:v>0.69444444444444453</c:v>
                </c:pt>
                <c:pt idx="204" formatCode="[$-F400]h:mm:ss\ AM/PM">
                  <c:v>0.69791666666666663</c:v>
                </c:pt>
                <c:pt idx="205" formatCode="[$-F400]h:mm:ss\ AM/PM">
                  <c:v>0.70138888888888884</c:v>
                </c:pt>
                <c:pt idx="206" formatCode="[$-F400]h:mm:ss\ AM/PM">
                  <c:v>0.70486111111111116</c:v>
                </c:pt>
                <c:pt idx="207" formatCode="[$-F400]h:mm:ss\ AM/PM">
                  <c:v>0.70833333333333337</c:v>
                </c:pt>
                <c:pt idx="208" formatCode="[$-F400]h:mm:ss\ AM/PM">
                  <c:v>0.71180555555555547</c:v>
                </c:pt>
                <c:pt idx="209" formatCode="[$-F400]h:mm:ss\ AM/PM">
                  <c:v>0.71527777777777779</c:v>
                </c:pt>
                <c:pt idx="210" formatCode="[$-F400]h:mm:ss\ AM/PM">
                  <c:v>0.71875</c:v>
                </c:pt>
                <c:pt idx="211" formatCode="[$-F400]h:mm:ss\ AM/PM">
                  <c:v>0.72222222222222221</c:v>
                </c:pt>
                <c:pt idx="212" formatCode="[$-F400]h:mm:ss\ AM/PM">
                  <c:v>0.72569444444444453</c:v>
                </c:pt>
                <c:pt idx="213" formatCode="[$-F400]h:mm:ss\ AM/PM">
                  <c:v>0.72916666666666663</c:v>
                </c:pt>
                <c:pt idx="214" formatCode="[$-F400]h:mm:ss\ AM/PM">
                  <c:v>0.73263888888888884</c:v>
                </c:pt>
                <c:pt idx="215" formatCode="[$-F400]h:mm:ss\ AM/PM">
                  <c:v>0.73611111111111116</c:v>
                </c:pt>
                <c:pt idx="216" formatCode="[$-F400]h:mm:ss\ AM/PM">
                  <c:v>0.73958333333333337</c:v>
                </c:pt>
                <c:pt idx="217" formatCode="[$-F400]h:mm:ss\ AM/PM">
                  <c:v>0.74305555555555547</c:v>
                </c:pt>
                <c:pt idx="218" formatCode="[$-F400]h:mm:ss\ AM/PM">
                  <c:v>0.74652777777777779</c:v>
                </c:pt>
                <c:pt idx="219" formatCode="[$-F400]h:mm:ss\ AM/PM">
                  <c:v>0.74653935185185183</c:v>
                </c:pt>
                <c:pt idx="220" formatCode="[$-F400]h:mm:ss\ AM/PM">
                  <c:v>0.75</c:v>
                </c:pt>
                <c:pt idx="221" formatCode="[$-F400]h:mm:ss\ AM/PM">
                  <c:v>0.75347222222222221</c:v>
                </c:pt>
                <c:pt idx="222" formatCode="[$-F400]h:mm:ss\ AM/PM">
                  <c:v>0.75694444444444453</c:v>
                </c:pt>
                <c:pt idx="223" formatCode="[$-F400]h:mm:ss\ AM/PM">
                  <c:v>0.76041666666666663</c:v>
                </c:pt>
                <c:pt idx="224" formatCode="[$-F400]h:mm:ss\ AM/PM">
                  <c:v>0.76388888888888884</c:v>
                </c:pt>
                <c:pt idx="225" formatCode="[$-F400]h:mm:ss\ AM/PM">
                  <c:v>0.76736111111111116</c:v>
                </c:pt>
                <c:pt idx="226" formatCode="[$-F400]h:mm:ss\ AM/PM">
                  <c:v>0.77083333333333337</c:v>
                </c:pt>
                <c:pt idx="227" formatCode="[$-F400]h:mm:ss\ AM/PM">
                  <c:v>0.77430555555555547</c:v>
                </c:pt>
                <c:pt idx="228" formatCode="[$-F400]h:mm:ss\ AM/PM">
                  <c:v>0.77777777777777779</c:v>
                </c:pt>
                <c:pt idx="229" formatCode="[$-F400]h:mm:ss\ AM/PM">
                  <c:v>0.78125</c:v>
                </c:pt>
                <c:pt idx="230" formatCode="[$-F400]h:mm:ss\ AM/PM">
                  <c:v>0.78472222222222221</c:v>
                </c:pt>
                <c:pt idx="231" formatCode="[$-F400]h:mm:ss\ AM/PM">
                  <c:v>0.78819444444444453</c:v>
                </c:pt>
                <c:pt idx="232" formatCode="[$-F400]h:mm:ss\ AM/PM">
                  <c:v>0.79166666666666663</c:v>
                </c:pt>
                <c:pt idx="233" formatCode="[$-F400]h:mm:ss\ AM/PM">
                  <c:v>0.79513888888888884</c:v>
                </c:pt>
                <c:pt idx="234" formatCode="[$-F400]h:mm:ss\ AM/PM">
                  <c:v>0.79861111111111116</c:v>
                </c:pt>
                <c:pt idx="235" formatCode="[$-F400]h:mm:ss\ AM/PM">
                  <c:v>0.80208333333333337</c:v>
                </c:pt>
                <c:pt idx="236" formatCode="[$-F400]h:mm:ss\ AM/PM">
                  <c:v>0.80555555555555547</c:v>
                </c:pt>
                <c:pt idx="237" formatCode="[$-F400]h:mm:ss\ AM/PM">
                  <c:v>0.80902777777777779</c:v>
                </c:pt>
                <c:pt idx="238" formatCode="[$-F400]h:mm:ss\ AM/PM">
                  <c:v>0.8125</c:v>
                </c:pt>
                <c:pt idx="239" formatCode="[$-F400]h:mm:ss\ AM/PM">
                  <c:v>0.81597222222222221</c:v>
                </c:pt>
                <c:pt idx="240" formatCode="[$-F400]h:mm:ss\ AM/PM">
                  <c:v>0.81944444444444453</c:v>
                </c:pt>
                <c:pt idx="241" formatCode="[$-F400]h:mm:ss\ AM/PM">
                  <c:v>0.82291666666666663</c:v>
                </c:pt>
                <c:pt idx="242" formatCode="[$-F400]h:mm:ss\ AM/PM">
                  <c:v>0.82638888888888884</c:v>
                </c:pt>
                <c:pt idx="243" formatCode="[$-F400]h:mm:ss\ AM/PM">
                  <c:v>0.82986111111111116</c:v>
                </c:pt>
                <c:pt idx="244" formatCode="[$-F400]h:mm:ss\ AM/PM">
                  <c:v>0.83333333333333337</c:v>
                </c:pt>
                <c:pt idx="245" formatCode="[$-F400]h:mm:ss\ AM/PM">
                  <c:v>0.83680555555555547</c:v>
                </c:pt>
                <c:pt idx="246" formatCode="[$-F400]h:mm:ss\ AM/PM">
                  <c:v>0.84027777777777779</c:v>
                </c:pt>
                <c:pt idx="247" formatCode="[$-F400]h:mm:ss\ AM/PM">
                  <c:v>0.84375</c:v>
                </c:pt>
                <c:pt idx="248" formatCode="[$-F400]h:mm:ss\ AM/PM">
                  <c:v>0.84722222222222221</c:v>
                </c:pt>
                <c:pt idx="249" formatCode="[$-F400]h:mm:ss\ AM/PM">
                  <c:v>0.85069444444444453</c:v>
                </c:pt>
                <c:pt idx="250" formatCode="[$-F400]h:mm:ss\ AM/PM">
                  <c:v>0.85070601851851846</c:v>
                </c:pt>
                <c:pt idx="251" formatCode="[$-F400]h:mm:ss\ AM/PM">
                  <c:v>0.85416666666666663</c:v>
                </c:pt>
                <c:pt idx="252" formatCode="[$-F400]h:mm:ss\ AM/PM">
                  <c:v>0.85763888888888884</c:v>
                </c:pt>
                <c:pt idx="253" formatCode="[$-F400]h:mm:ss\ AM/PM">
                  <c:v>0.86111111111111116</c:v>
                </c:pt>
                <c:pt idx="254" formatCode="[$-F400]h:mm:ss\ AM/PM">
                  <c:v>0.86458333333333337</c:v>
                </c:pt>
                <c:pt idx="255" formatCode="[$-F400]h:mm:ss\ AM/PM">
                  <c:v>0.86805555555555547</c:v>
                </c:pt>
                <c:pt idx="256" formatCode="[$-F400]h:mm:ss\ AM/PM">
                  <c:v>0.87152777777777779</c:v>
                </c:pt>
                <c:pt idx="257" formatCode="[$-F400]h:mm:ss\ AM/PM">
                  <c:v>0.875</c:v>
                </c:pt>
                <c:pt idx="258" formatCode="[$-F400]h:mm:ss\ AM/PM">
                  <c:v>0.87847222222222221</c:v>
                </c:pt>
                <c:pt idx="259" formatCode="[$-F400]h:mm:ss\ AM/PM">
                  <c:v>0.88194444444444453</c:v>
                </c:pt>
                <c:pt idx="260" formatCode="[$-F400]h:mm:ss\ AM/PM">
                  <c:v>0.88541666666666663</c:v>
                </c:pt>
                <c:pt idx="261" formatCode="[$-F400]h:mm:ss\ AM/PM">
                  <c:v>0.88888888888888884</c:v>
                </c:pt>
                <c:pt idx="262" formatCode="[$-F400]h:mm:ss\ AM/PM">
                  <c:v>0.89236111111111116</c:v>
                </c:pt>
                <c:pt idx="263" formatCode="[$-F400]h:mm:ss\ AM/PM">
                  <c:v>0.89583333333333337</c:v>
                </c:pt>
                <c:pt idx="264" formatCode="[$-F400]h:mm:ss\ AM/PM">
                  <c:v>0.89930555555555547</c:v>
                </c:pt>
                <c:pt idx="265" formatCode="[$-F400]h:mm:ss\ AM/PM">
                  <c:v>0.90277777777777779</c:v>
                </c:pt>
                <c:pt idx="266" formatCode="[$-F400]h:mm:ss\ AM/PM">
                  <c:v>0.90625</c:v>
                </c:pt>
                <c:pt idx="267" formatCode="[$-F400]h:mm:ss\ AM/PM">
                  <c:v>0.90972222222222221</c:v>
                </c:pt>
                <c:pt idx="268" formatCode="[$-F400]h:mm:ss\ AM/PM">
                  <c:v>0.91319444444444453</c:v>
                </c:pt>
                <c:pt idx="269" formatCode="[$-F400]h:mm:ss\ AM/PM">
                  <c:v>0.91666666666666663</c:v>
                </c:pt>
                <c:pt idx="270" formatCode="[$-F400]h:mm:ss\ AM/PM">
                  <c:v>0.92013888888888884</c:v>
                </c:pt>
                <c:pt idx="271" formatCode="[$-F400]h:mm:ss\ AM/PM">
                  <c:v>0.92361111111111116</c:v>
                </c:pt>
                <c:pt idx="272" formatCode="[$-F400]h:mm:ss\ AM/PM">
                  <c:v>0.92708333333333337</c:v>
                </c:pt>
                <c:pt idx="273" formatCode="[$-F400]h:mm:ss\ AM/PM">
                  <c:v>0.93055555555555547</c:v>
                </c:pt>
                <c:pt idx="274" formatCode="[$-F400]h:mm:ss\ AM/PM">
                  <c:v>0.93402777777777779</c:v>
                </c:pt>
                <c:pt idx="275" formatCode="[$-F400]h:mm:ss\ AM/PM">
                  <c:v>0.9375</c:v>
                </c:pt>
                <c:pt idx="276" formatCode="[$-F400]h:mm:ss\ AM/PM">
                  <c:v>0.94097222222222221</c:v>
                </c:pt>
                <c:pt idx="277" formatCode="[$-F400]h:mm:ss\ AM/PM">
                  <c:v>0.94444444444444453</c:v>
                </c:pt>
                <c:pt idx="278" formatCode="[$-F400]h:mm:ss\ AM/PM">
                  <c:v>0.94791666666666663</c:v>
                </c:pt>
                <c:pt idx="279" formatCode="[$-F400]h:mm:ss\ AM/PM">
                  <c:v>0.95138888888888884</c:v>
                </c:pt>
                <c:pt idx="280" formatCode="[$-F400]h:mm:ss\ AM/PM">
                  <c:v>0.95486111111111116</c:v>
                </c:pt>
                <c:pt idx="281" formatCode="[$-F400]h:mm:ss\ AM/PM">
                  <c:v>0.95833333333333337</c:v>
                </c:pt>
                <c:pt idx="282" formatCode="[$-F400]h:mm:ss\ AM/PM">
                  <c:v>0.96180555555555547</c:v>
                </c:pt>
                <c:pt idx="283" formatCode="[$-F400]h:mm:ss\ AM/PM">
                  <c:v>0.96527777777777779</c:v>
                </c:pt>
                <c:pt idx="284" formatCode="[$-F400]h:mm:ss\ AM/PM">
                  <c:v>0.96875</c:v>
                </c:pt>
                <c:pt idx="285" formatCode="[$-F400]h:mm:ss\ AM/PM">
                  <c:v>0.97222222222222221</c:v>
                </c:pt>
                <c:pt idx="286" formatCode="[$-F400]h:mm:ss\ AM/PM">
                  <c:v>0.97569444444444453</c:v>
                </c:pt>
                <c:pt idx="287" formatCode="[$-F400]h:mm:ss\ AM/PM">
                  <c:v>0.97570601851851846</c:v>
                </c:pt>
                <c:pt idx="288" formatCode="[$-F400]h:mm:ss\ AM/PM">
                  <c:v>0.97916666666666663</c:v>
                </c:pt>
                <c:pt idx="289" formatCode="[$-F400]h:mm:ss\ AM/PM">
                  <c:v>0.98263888888888884</c:v>
                </c:pt>
                <c:pt idx="290" formatCode="[$-F400]h:mm:ss\ AM/PM">
                  <c:v>0.98611111111111116</c:v>
                </c:pt>
                <c:pt idx="291" formatCode="[$-F400]h:mm:ss\ AM/PM">
                  <c:v>0.98958333333333337</c:v>
                </c:pt>
                <c:pt idx="292" formatCode="[$-F400]h:mm:ss\ AM/PM">
                  <c:v>0.99305555555555547</c:v>
                </c:pt>
                <c:pt idx="293" formatCode="[$-F400]h:mm:ss\ AM/PM">
                  <c:v>0.99652777777777779</c:v>
                </c:pt>
              </c:numCache>
            </c:numRef>
          </c:xVal>
          <c:yVal>
            <c:numRef>
              <c:f>HarmonicSolved!$K$10:$K$303</c:f>
              <c:numCache>
                <c:formatCode>General</c:formatCode>
                <c:ptCount val="294"/>
                <c:pt idx="0">
                  <c:v>79.695770699358491</c:v>
                </c:pt>
                <c:pt idx="1">
                  <c:v>132.32236808718062</c:v>
                </c:pt>
                <c:pt idx="2">
                  <c:v>34.503267321650583</c:v>
                </c:pt>
                <c:pt idx="3">
                  <c:v>73.674181572358066</c:v>
                </c:pt>
                <c:pt idx="4">
                  <c:v>-11.626460151921037</c:v>
                </c:pt>
                <c:pt idx="5">
                  <c:v>64.68098335466766</c:v>
                </c:pt>
                <c:pt idx="6">
                  <c:v>-35.053841349689037</c:v>
                </c:pt>
                <c:pt idx="7">
                  <c:v>12.510189425146109</c:v>
                </c:pt>
                <c:pt idx="8">
                  <c:v>-60.759659418166166</c:v>
                </c:pt>
                <c:pt idx="9">
                  <c:v>-19.487509164843914</c:v>
                </c:pt>
                <c:pt idx="10">
                  <c:v>-114.94832895234026</c:v>
                </c:pt>
                <c:pt idx="11">
                  <c:v>-45.189477442579573</c:v>
                </c:pt>
                <c:pt idx="12">
                  <c:v>-104.84216258806964</c:v>
                </c:pt>
                <c:pt idx="13">
                  <c:v>-64.728679593856214</c:v>
                </c:pt>
                <c:pt idx="14">
                  <c:v>-150.1921663396306</c:v>
                </c:pt>
                <c:pt idx="15">
                  <c:v>-92.520670516070595</c:v>
                </c:pt>
                <c:pt idx="16">
                  <c:v>-155.9164436564472</c:v>
                </c:pt>
                <c:pt idx="17">
                  <c:v>-119.13085781470681</c:v>
                </c:pt>
                <c:pt idx="18">
                  <c:v>-140.98242694170335</c:v>
                </c:pt>
                <c:pt idx="19">
                  <c:v>-109.30988060149753</c:v>
                </c:pt>
                <c:pt idx="20">
                  <c:v>-156.45319676861368</c:v>
                </c:pt>
                <c:pt idx="21">
                  <c:v>-115.34184749335145</c:v>
                </c:pt>
                <c:pt idx="22">
                  <c:v>-163.81321757758383</c:v>
                </c:pt>
                <c:pt idx="23">
                  <c:v>-149.87356705580146</c:v>
                </c:pt>
                <c:pt idx="24">
                  <c:v>-132.40037187674011</c:v>
                </c:pt>
                <c:pt idx="25">
                  <c:v>-105.56110102204502</c:v>
                </c:pt>
                <c:pt idx="26">
                  <c:v>-128.45708809747975</c:v>
                </c:pt>
                <c:pt idx="27">
                  <c:v>-87.502237748971083</c:v>
                </c:pt>
                <c:pt idx="28">
                  <c:v>-124.97271424784628</c:v>
                </c:pt>
                <c:pt idx="29">
                  <c:v>-115.02003671120565</c:v>
                </c:pt>
                <c:pt idx="30">
                  <c:v>-87.450844648920565</c:v>
                </c:pt>
                <c:pt idx="31">
                  <c:v>-53.56284467873536</c:v>
                </c:pt>
                <c:pt idx="32">
                  <c:v>-80.971587508676521</c:v>
                </c:pt>
                <c:pt idx="33">
                  <c:v>-57.759660743946597</c:v>
                </c:pt>
                <c:pt idx="34">
                  <c:v>-88.352843507774196</c:v>
                </c:pt>
                <c:pt idx="35">
                  <c:v>-39.629733624871164</c:v>
                </c:pt>
                <c:pt idx="36">
                  <c:v>-38.000395800196998</c:v>
                </c:pt>
                <c:pt idx="37">
                  <c:v>-8.3928426813452006</c:v>
                </c:pt>
                <c:pt idx="38">
                  <c:v>-1.9789346353069277</c:v>
                </c:pt>
                <c:pt idx="39">
                  <c:v>25.063014917389864</c:v>
                </c:pt>
                <c:pt idx="40">
                  <c:v>33.175750948900372</c:v>
                </c:pt>
                <c:pt idx="41">
                  <c:v>46.041131522096748</c:v>
                </c:pt>
                <c:pt idx="42">
                  <c:v>87.716502602953483</c:v>
                </c:pt>
                <c:pt idx="43">
                  <c:v>104.87913562932886</c:v>
                </c:pt>
                <c:pt idx="44">
                  <c:v>122.60424578548566</c:v>
                </c:pt>
                <c:pt idx="45">
                  <c:v>134.3774446826443</c:v>
                </c:pt>
                <c:pt idx="46">
                  <c:v>144.52111360435458</c:v>
                </c:pt>
                <c:pt idx="47">
                  <c:v>153.90783425331585</c:v>
                </c:pt>
                <c:pt idx="48">
                  <c:v>184.4881042789923</c:v>
                </c:pt>
                <c:pt idx="49">
                  <c:v>185.86785451949925</c:v>
                </c:pt>
                <c:pt idx="50">
                  <c:v>186.26984162960582</c:v>
                </c:pt>
                <c:pt idx="51">
                  <c:v>203.23746335765088</c:v>
                </c:pt>
                <c:pt idx="52">
                  <c:v>188.19399333565286</c:v>
                </c:pt>
                <c:pt idx="53">
                  <c:v>178.70242249489252</c:v>
                </c:pt>
                <c:pt idx="54">
                  <c:v>194.65599175091245</c:v>
                </c:pt>
                <c:pt idx="55">
                  <c:v>192.78495366702816</c:v>
                </c:pt>
                <c:pt idx="56">
                  <c:v>178.60121483821558</c:v>
                </c:pt>
                <c:pt idx="57">
                  <c:v>159.99773005188104</c:v>
                </c:pt>
                <c:pt idx="58">
                  <c:v>171.2526473126569</c:v>
                </c:pt>
                <c:pt idx="59">
                  <c:v>145.75674542439617</c:v>
                </c:pt>
                <c:pt idx="60">
                  <c:v>159.61531769665055</c:v>
                </c:pt>
                <c:pt idx="61">
                  <c:v>137.5757996883525</c:v>
                </c:pt>
                <c:pt idx="62">
                  <c:v>133.83300505088312</c:v>
                </c:pt>
                <c:pt idx="63">
                  <c:v>109.51175233297727</c:v>
                </c:pt>
                <c:pt idx="64">
                  <c:v>98.25287279167992</c:v>
                </c:pt>
                <c:pt idx="65">
                  <c:v>66.747353880902438</c:v>
                </c:pt>
                <c:pt idx="66">
                  <c:v>62.280356167424543</c:v>
                </c:pt>
                <c:pt idx="67">
                  <c:v>26.119535460735506</c:v>
                </c:pt>
                <c:pt idx="68">
                  <c:v>7.3538968809826883</c:v>
                </c:pt>
                <c:pt idx="69">
                  <c:v>-30.88824802026511</c:v>
                </c:pt>
                <c:pt idx="70">
                  <c:v>-56.224272612581899</c:v>
                </c:pt>
                <c:pt idx="71">
                  <c:v>-94.611585441874013</c:v>
                </c:pt>
                <c:pt idx="72">
                  <c:v>-115.2551856425963</c:v>
                </c:pt>
                <c:pt idx="73">
                  <c:v>-163.89344184942104</c:v>
                </c:pt>
                <c:pt idx="74">
                  <c:v>-175.94103229104849</c:v>
                </c:pt>
                <c:pt idx="75">
                  <c:v>-230.6621228690758</c:v>
                </c:pt>
                <c:pt idx="76">
                  <c:v>-150.89850830274372</c:v>
                </c:pt>
                <c:pt idx="77">
                  <c:v>-214.77404474355103</c:v>
                </c:pt>
                <c:pt idx="78">
                  <c:v>-145.2832156776285</c:v>
                </c:pt>
                <c:pt idx="79">
                  <c:v>-208.63096357133759</c:v>
                </c:pt>
                <c:pt idx="80">
                  <c:v>-185.41269786708654</c:v>
                </c:pt>
                <c:pt idx="81">
                  <c:v>-244.79132193548207</c:v>
                </c:pt>
                <c:pt idx="82">
                  <c:v>-181.84785179295977</c:v>
                </c:pt>
                <c:pt idx="83">
                  <c:v>-260.70003149718104</c:v>
                </c:pt>
                <c:pt idx="84">
                  <c:v>-195.19064277768052</c:v>
                </c:pt>
                <c:pt idx="85">
                  <c:v>-259.57158202420419</c:v>
                </c:pt>
                <c:pt idx="86">
                  <c:v>-191.28160587058915</c:v>
                </c:pt>
                <c:pt idx="87">
                  <c:v>-267.10595624917391</c:v>
                </c:pt>
                <c:pt idx="88">
                  <c:v>-75.82225955716126</c:v>
                </c:pt>
                <c:pt idx="89">
                  <c:v>-148.11475020801595</c:v>
                </c:pt>
                <c:pt idx="90">
                  <c:v>-18.939051948942961</c:v>
                </c:pt>
                <c:pt idx="91">
                  <c:v>-86.546307064002121</c:v>
                </c:pt>
                <c:pt idx="92">
                  <c:v>7.0303173572556261</c:v>
                </c:pt>
                <c:pt idx="93">
                  <c:v>-73.857535146039027</c:v>
                </c:pt>
                <c:pt idx="94">
                  <c:v>31.724889786570657</c:v>
                </c:pt>
                <c:pt idx="95">
                  <c:v>-37.337746877019526</c:v>
                </c:pt>
                <c:pt idx="96">
                  <c:v>33.397175604312451</c:v>
                </c:pt>
                <c:pt idx="97">
                  <c:v>-30.607563372359436</c:v>
                </c:pt>
                <c:pt idx="98">
                  <c:v>55.55171568025753</c:v>
                </c:pt>
                <c:pt idx="99">
                  <c:v>-18.334688876760538</c:v>
                </c:pt>
                <c:pt idx="100">
                  <c:v>149.92829009919114</c:v>
                </c:pt>
                <c:pt idx="101">
                  <c:v>95.680088431848617</c:v>
                </c:pt>
                <c:pt idx="102">
                  <c:v>196.87488573182281</c:v>
                </c:pt>
                <c:pt idx="103">
                  <c:v>128.61792173023105</c:v>
                </c:pt>
                <c:pt idx="104">
                  <c:v>178.37031910590667</c:v>
                </c:pt>
                <c:pt idx="105">
                  <c:v>145.10904397818331</c:v>
                </c:pt>
                <c:pt idx="106">
                  <c:v>142.98687696280194</c:v>
                </c:pt>
                <c:pt idx="107">
                  <c:v>93.208207822513486</c:v>
                </c:pt>
                <c:pt idx="108">
                  <c:v>139.02663764277168</c:v>
                </c:pt>
                <c:pt idx="109">
                  <c:v>64.227026874115381</c:v>
                </c:pt>
                <c:pt idx="110">
                  <c:v>74.081611660340513</c:v>
                </c:pt>
                <c:pt idx="111">
                  <c:v>33.948992747541524</c:v>
                </c:pt>
                <c:pt idx="112">
                  <c:v>114.04804907554535</c:v>
                </c:pt>
                <c:pt idx="113">
                  <c:v>94.210195614437453</c:v>
                </c:pt>
                <c:pt idx="114">
                  <c:v>94.806567338816876</c:v>
                </c:pt>
                <c:pt idx="115">
                  <c:v>66.357455977014979</c:v>
                </c:pt>
                <c:pt idx="116">
                  <c:v>88.792559315059407</c:v>
                </c:pt>
                <c:pt idx="117">
                  <c:v>31.096781030274087</c:v>
                </c:pt>
                <c:pt idx="118">
                  <c:v>51.578760958846033</c:v>
                </c:pt>
                <c:pt idx="119">
                  <c:v>9.8235192010320134</c:v>
                </c:pt>
                <c:pt idx="120">
                  <c:v>-0.81841581752632919</c:v>
                </c:pt>
                <c:pt idx="121">
                  <c:v>-8.0665340007708437</c:v>
                </c:pt>
                <c:pt idx="122">
                  <c:v>0.68375421128348535</c:v>
                </c:pt>
                <c:pt idx="123">
                  <c:v>-63.830427948792931</c:v>
                </c:pt>
                <c:pt idx="124">
                  <c:v>39.781339048844529</c:v>
                </c:pt>
                <c:pt idx="125">
                  <c:v>27.689198589701846</c:v>
                </c:pt>
                <c:pt idx="126">
                  <c:v>72.31928269717173</c:v>
                </c:pt>
                <c:pt idx="127">
                  <c:v>54.865711192986055</c:v>
                </c:pt>
                <c:pt idx="128">
                  <c:v>78.033379822997631</c:v>
                </c:pt>
                <c:pt idx="129">
                  <c:v>46.431866585676289</c:v>
                </c:pt>
                <c:pt idx="130">
                  <c:v>84.44388233041991</c:v>
                </c:pt>
                <c:pt idx="131">
                  <c:v>47.400432880220251</c:v>
                </c:pt>
                <c:pt idx="132">
                  <c:v>78.634011528936753</c:v>
                </c:pt>
                <c:pt idx="133">
                  <c:v>74.579009048268745</c:v>
                </c:pt>
                <c:pt idx="134">
                  <c:v>66.711284021809661</c:v>
                </c:pt>
                <c:pt idx="135">
                  <c:v>35.129687965730227</c:v>
                </c:pt>
                <c:pt idx="136">
                  <c:v>10.658919614440492</c:v>
                </c:pt>
                <c:pt idx="137">
                  <c:v>-3.0110093060093277</c:v>
                </c:pt>
                <c:pt idx="138">
                  <c:v>-22.918915722772908</c:v>
                </c:pt>
                <c:pt idx="139">
                  <c:v>-34.773893806446722</c:v>
                </c:pt>
                <c:pt idx="140">
                  <c:v>-37.935213742134692</c:v>
                </c:pt>
                <c:pt idx="141">
                  <c:v>-46.869677206435881</c:v>
                </c:pt>
                <c:pt idx="142">
                  <c:v>-37.796609384066869</c:v>
                </c:pt>
                <c:pt idx="143">
                  <c:v>-120.26699217716123</c:v>
                </c:pt>
                <c:pt idx="144">
                  <c:v>-119.93023629565596</c:v>
                </c:pt>
                <c:pt idx="145">
                  <c:v>-153.29104098982407</c:v>
                </c:pt>
                <c:pt idx="146">
                  <c:v>-128.55948950554375</c:v>
                </c:pt>
                <c:pt idx="147">
                  <c:v>-129.5751507345185</c:v>
                </c:pt>
                <c:pt idx="148">
                  <c:v>-158.98875474355464</c:v>
                </c:pt>
                <c:pt idx="149">
                  <c:v>-111.89200287802396</c:v>
                </c:pt>
                <c:pt idx="150">
                  <c:v>-63.622825270593239</c:v>
                </c:pt>
                <c:pt idx="151">
                  <c:v>13.343928536906787</c:v>
                </c:pt>
                <c:pt idx="152">
                  <c:v>17.13400098495822</c:v>
                </c:pt>
                <c:pt idx="153">
                  <c:v>11.974054064305165</c:v>
                </c:pt>
                <c:pt idx="154">
                  <c:v>-9.1413419868385972</c:v>
                </c:pt>
                <c:pt idx="155">
                  <c:v>-3.4660600321694801</c:v>
                </c:pt>
                <c:pt idx="156">
                  <c:v>37.303446976160558</c:v>
                </c:pt>
                <c:pt idx="157">
                  <c:v>5.378871834709571</c:v>
                </c:pt>
                <c:pt idx="158">
                  <c:v>24.128204778899999</c:v>
                </c:pt>
                <c:pt idx="159">
                  <c:v>-0.86416008974265424</c:v>
                </c:pt>
                <c:pt idx="160">
                  <c:v>3.0795193819130873</c:v>
                </c:pt>
                <c:pt idx="161">
                  <c:v>-12.505372770345275</c:v>
                </c:pt>
                <c:pt idx="162">
                  <c:v>-92.377586833892565</c:v>
                </c:pt>
                <c:pt idx="163">
                  <c:v>0.32688300116569735</c:v>
                </c:pt>
                <c:pt idx="164">
                  <c:v>6.0950069422851811</c:v>
                </c:pt>
                <c:pt idx="165">
                  <c:v>-66.197936741124977</c:v>
                </c:pt>
                <c:pt idx="166">
                  <c:v>-33.248559311507051</c:v>
                </c:pt>
                <c:pt idx="167">
                  <c:v>-55.476801944098042</c:v>
                </c:pt>
                <c:pt idx="168">
                  <c:v>-65.975845495215253</c:v>
                </c:pt>
                <c:pt idx="169">
                  <c:v>-63.531469099689275</c:v>
                </c:pt>
                <c:pt idx="170">
                  <c:v>-77.902666136601511</c:v>
                </c:pt>
                <c:pt idx="171">
                  <c:v>-65.008372980902095</c:v>
                </c:pt>
                <c:pt idx="172">
                  <c:v>-69.900846868640656</c:v>
                </c:pt>
                <c:pt idx="173">
                  <c:v>-55.403898125365231</c:v>
                </c:pt>
                <c:pt idx="174">
                  <c:v>-124.34317460491638</c:v>
                </c:pt>
                <c:pt idx="175">
                  <c:v>-10.365293179550463</c:v>
                </c:pt>
                <c:pt idx="176">
                  <c:v>-20.336202790183961</c:v>
                </c:pt>
                <c:pt idx="177">
                  <c:v>10.985708304113359</c:v>
                </c:pt>
                <c:pt idx="178">
                  <c:v>-37.489539033673282</c:v>
                </c:pt>
                <c:pt idx="179">
                  <c:v>5.8983775511933345</c:v>
                </c:pt>
                <c:pt idx="180">
                  <c:v>-52.472054657129775</c:v>
                </c:pt>
                <c:pt idx="181">
                  <c:v>49.35883338532949</c:v>
                </c:pt>
                <c:pt idx="182">
                  <c:v>54.205420758754371</c:v>
                </c:pt>
                <c:pt idx="183">
                  <c:v>34.840533827973559</c:v>
                </c:pt>
                <c:pt idx="184">
                  <c:v>54.869429073965875</c:v>
                </c:pt>
                <c:pt idx="185">
                  <c:v>51.899202435356528</c:v>
                </c:pt>
                <c:pt idx="186">
                  <c:v>66.445829815189427</c:v>
                </c:pt>
                <c:pt idx="187">
                  <c:v>26.303949570528857</c:v>
                </c:pt>
                <c:pt idx="188">
                  <c:v>75.405265959595454</c:v>
                </c:pt>
                <c:pt idx="189">
                  <c:v>88.693188412519703</c:v>
                </c:pt>
                <c:pt idx="190">
                  <c:v>68.657222066702161</c:v>
                </c:pt>
                <c:pt idx="191">
                  <c:v>60.100186996124648</c:v>
                </c:pt>
                <c:pt idx="192">
                  <c:v>49.313923999092367</c:v>
                </c:pt>
                <c:pt idx="193">
                  <c:v>50.117849547874357</c:v>
                </c:pt>
                <c:pt idx="194">
                  <c:v>44.919148202573524</c:v>
                </c:pt>
                <c:pt idx="195">
                  <c:v>92.627353088179916</c:v>
                </c:pt>
                <c:pt idx="196">
                  <c:v>14.00664884521575</c:v>
                </c:pt>
                <c:pt idx="197">
                  <c:v>53.893553827025244</c:v>
                </c:pt>
                <c:pt idx="198">
                  <c:v>16.408187781204106</c:v>
                </c:pt>
                <c:pt idx="199">
                  <c:v>64.655463129794043</c:v>
                </c:pt>
                <c:pt idx="200">
                  <c:v>15.98457703938675</c:v>
                </c:pt>
                <c:pt idx="201">
                  <c:v>66.776890873612501</c:v>
                </c:pt>
                <c:pt idx="202">
                  <c:v>74.87849851174451</c:v>
                </c:pt>
                <c:pt idx="203">
                  <c:v>60.495860709538647</c:v>
                </c:pt>
                <c:pt idx="204">
                  <c:v>54.204079245447247</c:v>
                </c:pt>
                <c:pt idx="205">
                  <c:v>41.965247824353355</c:v>
                </c:pt>
                <c:pt idx="206">
                  <c:v>34.096868580499176</c:v>
                </c:pt>
                <c:pt idx="207">
                  <c:v>32.326537889915016</c:v>
                </c:pt>
                <c:pt idx="208">
                  <c:v>19.209276111250801</c:v>
                </c:pt>
                <c:pt idx="209">
                  <c:v>-42.487003282566548</c:v>
                </c:pt>
                <c:pt idx="210">
                  <c:v>10.46826958168549</c:v>
                </c:pt>
                <c:pt idx="211">
                  <c:v>40.832379292165569</c:v>
                </c:pt>
                <c:pt idx="212">
                  <c:v>7.3176793229376926</c:v>
                </c:pt>
                <c:pt idx="213">
                  <c:v>66.506970111782721</c:v>
                </c:pt>
                <c:pt idx="214">
                  <c:v>63.068239432156588</c:v>
                </c:pt>
                <c:pt idx="215">
                  <c:v>72.17222893203234</c:v>
                </c:pt>
                <c:pt idx="216">
                  <c:v>71.276896714841314</c:v>
                </c:pt>
                <c:pt idx="217">
                  <c:v>74.574231058576515</c:v>
                </c:pt>
                <c:pt idx="218">
                  <c:v>18.419762081668523</c:v>
                </c:pt>
                <c:pt idx="219">
                  <c:v>120.69545422513511</c:v>
                </c:pt>
                <c:pt idx="220">
                  <c:v>42.653862688683148</c:v>
                </c:pt>
                <c:pt idx="221">
                  <c:v>41.923064262498883</c:v>
                </c:pt>
                <c:pt idx="222">
                  <c:v>-6.5938507006358122</c:v>
                </c:pt>
                <c:pt idx="223">
                  <c:v>45.252713518504606</c:v>
                </c:pt>
                <c:pt idx="224">
                  <c:v>-19.431553313623226</c:v>
                </c:pt>
                <c:pt idx="225">
                  <c:v>4.358670704474207</c:v>
                </c:pt>
                <c:pt idx="226">
                  <c:v>-48.350817401323184</c:v>
                </c:pt>
                <c:pt idx="227">
                  <c:v>-35.964315587641067</c:v>
                </c:pt>
                <c:pt idx="228">
                  <c:v>-103.93160670674752</c:v>
                </c:pt>
                <c:pt idx="229">
                  <c:v>-93.868827749623051</c:v>
                </c:pt>
                <c:pt idx="230">
                  <c:v>-145.62657690913511</c:v>
                </c:pt>
                <c:pt idx="231">
                  <c:v>-127.02339064363969</c:v>
                </c:pt>
                <c:pt idx="232">
                  <c:v>-135.6176680383478</c:v>
                </c:pt>
                <c:pt idx="233">
                  <c:v>-128.22958136026409</c:v>
                </c:pt>
                <c:pt idx="234">
                  <c:v>-189.71572055147772</c:v>
                </c:pt>
                <c:pt idx="235">
                  <c:v>-170.88932935089269</c:v>
                </c:pt>
                <c:pt idx="236">
                  <c:v>-206.38008968799841</c:v>
                </c:pt>
                <c:pt idx="237">
                  <c:v>-156.24938906375519</c:v>
                </c:pt>
                <c:pt idx="238">
                  <c:v>-157.97370897661312</c:v>
                </c:pt>
                <c:pt idx="239">
                  <c:v>-124.98844282419577</c:v>
                </c:pt>
                <c:pt idx="240">
                  <c:v>-123.98445175057168</c:v>
                </c:pt>
                <c:pt idx="241">
                  <c:v>-100.62419241902171</c:v>
                </c:pt>
                <c:pt idx="242">
                  <c:v>-102.1414535192589</c:v>
                </c:pt>
                <c:pt idx="243">
                  <c:v>-125.15512146203037</c:v>
                </c:pt>
                <c:pt idx="244">
                  <c:v>-33.761661471996376</c:v>
                </c:pt>
                <c:pt idx="245">
                  <c:v>-3.0559153940266697</c:v>
                </c:pt>
                <c:pt idx="246">
                  <c:v>-20.595951409360168</c:v>
                </c:pt>
                <c:pt idx="247">
                  <c:v>1.3471243059366316</c:v>
                </c:pt>
                <c:pt idx="248">
                  <c:v>9.1547426826518858</c:v>
                </c:pt>
                <c:pt idx="249">
                  <c:v>22.405019483386241</c:v>
                </c:pt>
                <c:pt idx="250">
                  <c:v>68.670596195660437</c:v>
                </c:pt>
                <c:pt idx="251">
                  <c:v>55.554265911875518</c:v>
                </c:pt>
                <c:pt idx="252">
                  <c:v>90.255861165637725</c:v>
                </c:pt>
                <c:pt idx="253">
                  <c:v>40.485716771024272</c:v>
                </c:pt>
                <c:pt idx="254">
                  <c:v>99.982024093518703</c:v>
                </c:pt>
                <c:pt idx="255">
                  <c:v>53.328771307172246</c:v>
                </c:pt>
                <c:pt idx="256">
                  <c:v>137.98780750592914</c:v>
                </c:pt>
                <c:pt idx="257">
                  <c:v>85.653329235874935</c:v>
                </c:pt>
                <c:pt idx="258">
                  <c:v>126.01521887140416</c:v>
                </c:pt>
                <c:pt idx="259">
                  <c:v>89.06947914480088</c:v>
                </c:pt>
                <c:pt idx="260">
                  <c:v>161.47378173691595</c:v>
                </c:pt>
                <c:pt idx="261">
                  <c:v>57.163164195370882</c:v>
                </c:pt>
                <c:pt idx="262">
                  <c:v>79.967016717445404</c:v>
                </c:pt>
                <c:pt idx="263">
                  <c:v>45.68246974665135</c:v>
                </c:pt>
                <c:pt idx="264">
                  <c:v>79.186233109212026</c:v>
                </c:pt>
                <c:pt idx="265">
                  <c:v>-34.921524068989584</c:v>
                </c:pt>
                <c:pt idx="266">
                  <c:v>13.276329304681894</c:v>
                </c:pt>
                <c:pt idx="267">
                  <c:v>-44.903245094384602</c:v>
                </c:pt>
                <c:pt idx="268">
                  <c:v>-60.285964365170003</c:v>
                </c:pt>
                <c:pt idx="269">
                  <c:v>-48.574137624530977</c:v>
                </c:pt>
                <c:pt idx="270">
                  <c:v>-0.55082950184805668</c:v>
                </c:pt>
                <c:pt idx="271">
                  <c:v>-50.040446194933793</c:v>
                </c:pt>
                <c:pt idx="272">
                  <c:v>17.653101980476549</c:v>
                </c:pt>
                <c:pt idx="273">
                  <c:v>-27.138660819944107</c:v>
                </c:pt>
                <c:pt idx="274">
                  <c:v>-5.5967618423310341</c:v>
                </c:pt>
                <c:pt idx="275">
                  <c:v>1.9057202883996069</c:v>
                </c:pt>
                <c:pt idx="276">
                  <c:v>45.177257036875289</c:v>
                </c:pt>
                <c:pt idx="277">
                  <c:v>31.817723279640177</c:v>
                </c:pt>
                <c:pt idx="278">
                  <c:v>54.41798262086968</c:v>
                </c:pt>
                <c:pt idx="279">
                  <c:v>33.414772811333023</c:v>
                </c:pt>
                <c:pt idx="280">
                  <c:v>84.839386510529039</c:v>
                </c:pt>
                <c:pt idx="281">
                  <c:v>25.935555773802662</c:v>
                </c:pt>
                <c:pt idx="282">
                  <c:v>79.64962102678146</c:v>
                </c:pt>
                <c:pt idx="283">
                  <c:v>15.626434970291484</c:v>
                </c:pt>
                <c:pt idx="284">
                  <c:v>77.361434923485831</c:v>
                </c:pt>
                <c:pt idx="285">
                  <c:v>17.808001806621178</c:v>
                </c:pt>
                <c:pt idx="286">
                  <c:v>55.184112451378496</c:v>
                </c:pt>
                <c:pt idx="287">
                  <c:v>76.057365300324818</c:v>
                </c:pt>
                <c:pt idx="288">
                  <c:v>46.615065857949958</c:v>
                </c:pt>
                <c:pt idx="289">
                  <c:v>94.166313470328532</c:v>
                </c:pt>
                <c:pt idx="290">
                  <c:v>67.480679982761103</c:v>
                </c:pt>
                <c:pt idx="291">
                  <c:v>99.107887591632789</c:v>
                </c:pt>
                <c:pt idx="292">
                  <c:v>36.987923004267032</c:v>
                </c:pt>
                <c:pt idx="293">
                  <c:v>87.210226096241513</c:v>
                </c:pt>
              </c:numCache>
            </c:numRef>
          </c:yVal>
          <c:smooth val="0"/>
          <c:extLst xmlns:c16r2="http://schemas.microsoft.com/office/drawing/2015/06/chart">
            <c:ext xmlns:c16="http://schemas.microsoft.com/office/drawing/2014/chart" uri="{C3380CC4-5D6E-409C-BE32-E72D297353CC}">
              <c16:uniqueId val="{00000000-DBB1-45D2-AECF-5BAB9DE4FEC2}"/>
            </c:ext>
          </c:extLst>
        </c:ser>
        <c:dLbls>
          <c:showLegendKey val="0"/>
          <c:showVal val="0"/>
          <c:showCatName val="0"/>
          <c:showSerName val="0"/>
          <c:showPercent val="0"/>
          <c:showBubbleSize val="0"/>
        </c:dLbls>
        <c:axId val="541672832"/>
        <c:axId val="541673224"/>
      </c:scatterChart>
      <c:valAx>
        <c:axId val="541672832"/>
        <c:scaling>
          <c:orientation val="minMax"/>
        </c:scaling>
        <c:delete val="0"/>
        <c:axPos val="b"/>
        <c:majorGridlines>
          <c:spPr>
            <a:ln w="9525" cap="flat" cmpd="sng" algn="ctr">
              <a:solidFill>
                <a:schemeClr val="tx1">
                  <a:lumMod val="15000"/>
                  <a:lumOff val="85000"/>
                </a:schemeClr>
              </a:solidFill>
              <a:round/>
            </a:ln>
            <a:effectLst/>
          </c:spPr>
        </c:majorGridlines>
        <c:numFmt formatCode="[$-F400]h:mm:ss\ AM/PM"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73224"/>
        <c:crosses val="autoZero"/>
        <c:crossBetween val="midCat"/>
      </c:valAx>
      <c:valAx>
        <c:axId val="541673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72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Weather!$B$8</c:f>
              <c:strCache>
                <c:ptCount val="1"/>
                <c:pt idx="0">
                  <c:v>Ann Arbor</c:v>
                </c:pt>
              </c:strCache>
            </c:strRef>
          </c:tx>
          <c:xVal>
            <c:numRef>
              <c:f>Weather!$A$9:$A$20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Weather!$B$9:$B$20</c:f>
              <c:numCache>
                <c:formatCode>General</c:formatCode>
                <c:ptCount val="12"/>
                <c:pt idx="0">
                  <c:v>24.1</c:v>
                </c:pt>
                <c:pt idx="1">
                  <c:v>25.3</c:v>
                </c:pt>
                <c:pt idx="2">
                  <c:v>35.1</c:v>
                </c:pt>
                <c:pt idx="3">
                  <c:v>47.5</c:v>
                </c:pt>
                <c:pt idx="4">
                  <c:v>58.6</c:v>
                </c:pt>
                <c:pt idx="5">
                  <c:v>68.2</c:v>
                </c:pt>
                <c:pt idx="6">
                  <c:v>72.599999999999994</c:v>
                </c:pt>
                <c:pt idx="7">
                  <c:v>70.7</c:v>
                </c:pt>
                <c:pt idx="8">
                  <c:v>63.7</c:v>
                </c:pt>
                <c:pt idx="9">
                  <c:v>52.1</c:v>
                </c:pt>
                <c:pt idx="10">
                  <c:v>39.5</c:v>
                </c:pt>
                <c:pt idx="11">
                  <c:v>28.2</c:v>
                </c:pt>
              </c:numCache>
            </c:numRef>
          </c:yVal>
          <c:smooth val="0"/>
          <c:extLst xmlns:c16r2="http://schemas.microsoft.com/office/drawing/2015/06/chart">
            <c:ext xmlns:c16="http://schemas.microsoft.com/office/drawing/2014/chart" uri="{C3380CC4-5D6E-409C-BE32-E72D297353CC}">
              <c16:uniqueId val="{00000000-7222-4375-88FC-D0F318956114}"/>
            </c:ext>
          </c:extLst>
        </c:ser>
        <c:ser>
          <c:idx val="1"/>
          <c:order val="1"/>
          <c:tx>
            <c:strRef>
              <c:f>Weather!$J$8</c:f>
              <c:strCache>
                <c:ptCount val="1"/>
                <c:pt idx="0">
                  <c:v>reconstructed</c:v>
                </c:pt>
              </c:strCache>
            </c:strRef>
          </c:tx>
          <c:spPr>
            <a:ln>
              <a:solidFill>
                <a:srgbClr val="FF0000"/>
              </a:solidFill>
            </a:ln>
          </c:spPr>
          <c:marker>
            <c:symbol val="none"/>
          </c:marker>
          <c:xVal>
            <c:numRef>
              <c:f>Weather!$A$9:$A$20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Weather!$J$9:$J$20</c:f>
              <c:numCache>
                <c:formatCode>General</c:formatCode>
                <c:ptCount val="12"/>
                <c:pt idx="0">
                  <c:v>24.415238419468157</c:v>
                </c:pt>
                <c:pt idx="1">
                  <c:v>26.388240228036636</c:v>
                </c:pt>
                <c:pt idx="2">
                  <c:v>34.366454968463017</c:v>
                </c:pt>
                <c:pt idx="3">
                  <c:v>46.212126444007978</c:v>
                </c:pt>
                <c:pt idx="4">
                  <c:v>58.751216548994869</c:v>
                </c:pt>
                <c:pt idx="5">
                  <c:v>68.623886215971353</c:v>
                </c:pt>
                <c:pt idx="6">
                  <c:v>73.184761580531841</c:v>
                </c:pt>
                <c:pt idx="7">
                  <c:v>71.211759771963386</c:v>
                </c:pt>
                <c:pt idx="8">
                  <c:v>63.233545031536998</c:v>
                </c:pt>
                <c:pt idx="9">
                  <c:v>51.38787355599203</c:v>
                </c:pt>
                <c:pt idx="10">
                  <c:v>38.848783451005154</c:v>
                </c:pt>
                <c:pt idx="11">
                  <c:v>28.976113784028662</c:v>
                </c:pt>
              </c:numCache>
            </c:numRef>
          </c:yVal>
          <c:smooth val="0"/>
          <c:extLst xmlns:c16r2="http://schemas.microsoft.com/office/drawing/2015/06/chart">
            <c:ext xmlns:c16="http://schemas.microsoft.com/office/drawing/2014/chart" uri="{C3380CC4-5D6E-409C-BE32-E72D297353CC}">
              <c16:uniqueId val="{00000001-7222-4375-88FC-D0F318956114}"/>
            </c:ext>
          </c:extLst>
        </c:ser>
        <c:dLbls>
          <c:showLegendKey val="0"/>
          <c:showVal val="0"/>
          <c:showCatName val="0"/>
          <c:showSerName val="0"/>
          <c:showPercent val="0"/>
          <c:showBubbleSize val="0"/>
        </c:dLbls>
        <c:axId val="541674008"/>
        <c:axId val="541674400"/>
      </c:scatterChart>
      <c:valAx>
        <c:axId val="5416740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1674400"/>
        <c:crosses val="autoZero"/>
        <c:crossBetween val="midCat"/>
      </c:valAx>
      <c:valAx>
        <c:axId val="541674400"/>
        <c:scaling>
          <c:orientation val="minMax"/>
        </c:scaling>
        <c:delete val="0"/>
        <c:axPos val="l"/>
        <c:majorGridlines/>
        <c:numFmt formatCode="General" sourceLinked="1"/>
        <c:majorTickMark val="out"/>
        <c:minorTickMark val="none"/>
        <c:tickLblPos val="nextTo"/>
        <c:crossAx val="5416740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Weather!$K$8</c:f>
              <c:strCache>
                <c:ptCount val="1"/>
                <c:pt idx="0">
                  <c:v>residual=actual-reconstructed</c:v>
                </c:pt>
              </c:strCache>
            </c:strRef>
          </c:tx>
          <c:xVal>
            <c:numRef>
              <c:f>Weather!$A$9:$A$20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Weather!$K$9:$K$20</c:f>
              <c:numCache>
                <c:formatCode>General</c:formatCode>
                <c:ptCount val="12"/>
                <c:pt idx="0">
                  <c:v>-0.31523841946815523</c:v>
                </c:pt>
                <c:pt idx="1">
                  <c:v>-1.0882402280366357</c:v>
                </c:pt>
                <c:pt idx="2">
                  <c:v>0.73354503153698403</c:v>
                </c:pt>
                <c:pt idx="3">
                  <c:v>1.2878735559920216</c:v>
                </c:pt>
                <c:pt idx="4">
                  <c:v>-0.15121654899486714</c:v>
                </c:pt>
                <c:pt idx="5">
                  <c:v>-0.42388621597135057</c:v>
                </c:pt>
                <c:pt idx="6">
                  <c:v>-0.5847615805318469</c:v>
                </c:pt>
                <c:pt idx="7">
                  <c:v>-0.51175977196338351</c:v>
                </c:pt>
                <c:pt idx="8">
                  <c:v>0.4664549684630046</c:v>
                </c:pt>
                <c:pt idx="9">
                  <c:v>0.71212644400797132</c:v>
                </c:pt>
                <c:pt idx="10">
                  <c:v>0.65121654899484582</c:v>
                </c:pt>
                <c:pt idx="11">
                  <c:v>-0.77611378402866293</c:v>
                </c:pt>
              </c:numCache>
            </c:numRef>
          </c:yVal>
          <c:smooth val="0"/>
          <c:extLst xmlns:c16r2="http://schemas.microsoft.com/office/drawing/2015/06/chart">
            <c:ext xmlns:c16="http://schemas.microsoft.com/office/drawing/2014/chart" uri="{C3380CC4-5D6E-409C-BE32-E72D297353CC}">
              <c16:uniqueId val="{00000000-1036-4B48-9114-D325A33F7944}"/>
            </c:ext>
          </c:extLst>
        </c:ser>
        <c:dLbls>
          <c:showLegendKey val="0"/>
          <c:showVal val="0"/>
          <c:showCatName val="0"/>
          <c:showSerName val="0"/>
          <c:showPercent val="0"/>
          <c:showBubbleSize val="0"/>
        </c:dLbls>
        <c:axId val="469815280"/>
        <c:axId val="469815672"/>
      </c:scatterChart>
      <c:valAx>
        <c:axId val="469815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9815672"/>
        <c:crosses val="autoZero"/>
        <c:crossBetween val="midCat"/>
      </c:valAx>
      <c:valAx>
        <c:axId val="469815672"/>
        <c:scaling>
          <c:orientation val="minMax"/>
        </c:scaling>
        <c:delete val="0"/>
        <c:axPos val="l"/>
        <c:majorGridlines/>
        <c:numFmt formatCode="General" sourceLinked="1"/>
        <c:majorTickMark val="out"/>
        <c:minorTickMark val="none"/>
        <c:tickLblPos val="nextTo"/>
        <c:crossAx val="4698152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UnknownFreq1!$B$9</c:f>
              <c:strCache>
                <c:ptCount val="1"/>
                <c:pt idx="0">
                  <c:v>Value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UnknownFreq1!$A$10:$A$113</c:f>
              <c:numCache>
                <c:formatCode>General</c:formatCode>
                <c:ptCount val="10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UnknownFreq1!$B$10:$B$113</c:f>
              <c:numCache>
                <c:formatCode>General</c:formatCode>
                <c:ptCount val="104"/>
                <c:pt idx="0">
                  <c:v>100</c:v>
                </c:pt>
                <c:pt idx="1">
                  <c:v>100.30291490037219</c:v>
                </c:pt>
                <c:pt idx="2">
                  <c:v>100.56072125636709</c:v>
                </c:pt>
                <c:pt idx="3">
                  <c:v>100.73502785832204</c:v>
                </c:pt>
                <c:pt idx="4">
                  <c:v>100.79987785472566</c:v>
                </c:pt>
                <c:pt idx="5">
                  <c:v>100.74561411436044</c:v>
                </c:pt>
                <c:pt idx="6">
                  <c:v>100.58031731710489</c:v>
                </c:pt>
                <c:pt idx="7">
                  <c:v>100.32860262023672</c:v>
                </c:pt>
                <c:pt idx="8">
                  <c:v>100.02795409456309</c:v>
                </c:pt>
                <c:pt idx="9">
                  <c:v>99.723142787482615</c:v>
                </c:pt>
                <c:pt idx="10">
                  <c:v>99.459559646602159</c:v>
                </c:pt>
                <c:pt idx="11">
                  <c:v>99.276456130971454</c:v>
                </c:pt>
                <c:pt idx="12">
                  <c:v>99.201099083688405</c:v>
                </c:pt>
                <c:pt idx="13">
                  <c:v>99.244710292480605</c:v>
                </c:pt>
                <c:pt idx="14">
                  <c:v>99.400795398223664</c:v>
                </c:pt>
                <c:pt idx="15">
                  <c:v>99.64611100182961</c:v>
                </c:pt>
                <c:pt idx="16">
                  <c:v>99.944125952872696</c:v>
                </c:pt>
                <c:pt idx="17">
                  <c:v>100.25046138247686</c:v>
                </c:pt>
                <c:pt idx="18">
                  <c:v>100.51949937847057</c:v>
                </c:pt>
                <c:pt idx="19">
                  <c:v>100.71117617255933</c:v>
                </c:pt>
                <c:pt idx="20">
                  <c:v>100.79694823267647</c:v>
                </c:pt>
                <c:pt idx="21">
                  <c:v>100.76404282042131</c:v>
                </c:pt>
                <c:pt idx="22">
                  <c:v>100.61736004221694</c:v>
                </c:pt>
                <c:pt idx="23">
                  <c:v>100.37874315041537</c:v>
                </c:pt>
                <c:pt idx="24">
                  <c:v>100.08372575739345</c:v>
                </c:pt>
                <c:pt idx="25">
                  <c:v>99.77624035095171</c:v>
                </c:pt>
                <c:pt idx="26">
                  <c:v>99.502076091956127</c:v>
                </c:pt>
                <c:pt idx="27">
                  <c:v>99.302060125682061</c:v>
                </c:pt>
                <c:pt idx="28">
                  <c:v>99.205977811251003</c:v>
                </c:pt>
                <c:pt idx="29">
                  <c:v>99.228137237631373</c:v>
                </c:pt>
                <c:pt idx="30">
                  <c:v>99.3652385358929</c:v>
                </c:pt>
                <c:pt idx="31">
                  <c:v>99.596865278883215</c:v>
                </c:pt>
                <c:pt idx="32">
                  <c:v>99.888524791589319</c:v>
                </c:pt>
                <c:pt idx="33">
                  <c:v>100.19678462464736</c:v>
                </c:pt>
                <c:pt idx="34">
                  <c:v>100.47574029352344</c:v>
                </c:pt>
                <c:pt idx="35">
                  <c:v>100.68385114058293</c:v>
                </c:pt>
                <c:pt idx="36">
                  <c:v>100.7901263582807</c:v>
                </c:pt>
                <c:pt idx="37">
                  <c:v>100.77873998240098</c:v>
                </c:pt>
                <c:pt idx="38">
                  <c:v>100.65138761405494</c:v>
                </c:pt>
                <c:pt idx="39">
                  <c:v>100.4270339193981</c:v>
                </c:pt>
                <c:pt idx="40">
                  <c:v>100.13908850812348</c:v>
                </c:pt>
                <c:pt idx="41">
                  <c:v>99.830430744523667</c:v>
                </c:pt>
                <c:pt idx="42">
                  <c:v>99.547024370922429</c:v>
                </c:pt>
                <c:pt idx="43">
                  <c:v>99.331072821236958</c:v>
                </c:pt>
                <c:pt idx="44">
                  <c:v>99.214734500518858</c:v>
                </c:pt>
                <c:pt idx="45">
                  <c:v>99.215333919039622</c:v>
                </c:pt>
                <c:pt idx="46">
                  <c:v>99.332781814445667</c:v>
                </c:pt>
                <c:pt idx="47">
                  <c:v>99.54958844425343</c:v>
                </c:pt>
                <c:pt idx="48">
                  <c:v>99.833468069234002</c:v>
                </c:pt>
                <c:pt idx="49">
                  <c:v>100.14214678128478</c:v>
                </c:pt>
                <c:pt idx="50">
                  <c:v>100.42965771854536</c:v>
                </c:pt>
                <c:pt idx="51">
                  <c:v>100.65318621638076</c:v>
                </c:pt>
                <c:pt idx="52">
                  <c:v>100.77944554920636</c:v>
                </c:pt>
                <c:pt idx="53">
                  <c:v>100.78963382015004</c:v>
                </c:pt>
                <c:pt idx="54">
                  <c:v>100.68223384378642</c:v>
                </c:pt>
                <c:pt idx="55">
                  <c:v>100.47323907766399</c:v>
                </c:pt>
                <c:pt idx="56">
                  <c:v>100.19377195805338</c:v>
                </c:pt>
                <c:pt idx="57">
                  <c:v>99.885449305228036</c:v>
                </c:pt>
                <c:pt idx="58">
                  <c:v>99.594184958521737</c:v>
                </c:pt>
                <c:pt idx="59">
                  <c:v>99.363352521189995</c:v>
                </c:pt>
                <c:pt idx="60">
                  <c:v>99.227326384292112</c:v>
                </c:pt>
                <c:pt idx="61">
                  <c:v>99.206362867425426</c:v>
                </c:pt>
                <c:pt idx="62">
                  <c:v>99.303583750765569</c:v>
                </c:pt>
                <c:pt idx="63">
                  <c:v>99.504511395460298</c:v>
                </c:pt>
                <c:pt idx="64">
                  <c:v>99.779224679880414</c:v>
                </c:pt>
                <c:pt idx="65">
                  <c:v>100.08681470068025</c:v>
                </c:pt>
                <c:pt idx="66">
                  <c:v>100.38147671835635</c:v>
                </c:pt>
                <c:pt idx="67">
                  <c:v>100.61933116579496</c:v>
                </c:pt>
                <c:pt idx="68">
                  <c:v>100.76495796995103</c:v>
                </c:pt>
                <c:pt idx="69">
                  <c:v>100.79667112875029</c:v>
                </c:pt>
                <c:pt idx="70">
                  <c:v>100.70974808008279</c:v>
                </c:pt>
                <c:pt idx="71">
                  <c:v>100.51713296170276</c:v>
                </c:pt>
                <c:pt idx="72">
                  <c:v>100.24750903615192</c:v>
                </c:pt>
                <c:pt idx="73">
                  <c:v>99.941027325370598</c:v>
                </c:pt>
                <c:pt idx="74">
                  <c:v>99.643327524978289</c:v>
                </c:pt>
                <c:pt idx="75">
                  <c:v>99.398741573221031</c:v>
                </c:pt>
                <c:pt idx="76">
                  <c:v>99.243691964486999</c:v>
                </c:pt>
                <c:pt idx="77">
                  <c:v>99.201267896922829</c:v>
                </c:pt>
                <c:pt idx="78">
                  <c:v>99.277786946626719</c:v>
                </c:pt>
                <c:pt idx="79">
                  <c:v>99.461854286388018</c:v>
                </c:pt>
                <c:pt idx="80">
                  <c:v>99.726059545327544</c:v>
                </c:pt>
                <c:pt idx="81">
                  <c:v>100.03105862174235</c:v>
                </c:pt>
                <c:pt idx="82">
                  <c:v>100.33143260637249</c:v>
                </c:pt>
                <c:pt idx="83">
                  <c:v>100.58245133507347</c:v>
                </c:pt>
                <c:pt idx="84">
                  <c:v>100.74673437707337</c:v>
                </c:pt>
                <c:pt idx="85">
                  <c:v>100.79981753836464</c:v>
                </c:pt>
                <c:pt idx="86">
                  <c:v>100.73379594489239</c:v>
                </c:pt>
                <c:pt idx="87">
                  <c:v>100.55850119614328</c:v>
                </c:pt>
                <c:pt idx="88">
                  <c:v>100.30003729341713</c:v>
                </c:pt>
                <c:pt idx="89">
                  <c:v>99.996893364887313</c:v>
                </c:pt>
                <c:pt idx="90">
                  <c:v>99.694212060638023</c:v>
                </c:pt>
                <c:pt idx="91">
                  <c:v>99.437067139101501</c:v>
                </c:pt>
                <c:pt idx="92">
                  <c:v>99.263751312489219</c:v>
                </c:pt>
                <c:pt idx="93">
                  <c:v>99.200073891093993</c:v>
                </c:pt>
                <c:pt idx="94">
                  <c:v>99.255517392234424</c:v>
                </c:pt>
                <c:pt idx="95">
                  <c:v>99.421825452065249</c:v>
                </c:pt>
                <c:pt idx="96">
                  <c:v>99.674232321235863</c:v>
                </c:pt>
                <c:pt idx="97">
                  <c:v>99.97515085416471</c:v>
                </c:pt>
                <c:pt idx="98">
                  <c:v>100.27976979534773</c:v>
                </c:pt>
                <c:pt idx="99">
                  <c:v>100.54272684332788</c:v>
                </c:pt>
                <c:pt idx="100">
                  <c:v>100.72486377362179</c:v>
                </c:pt>
                <c:pt idx="101">
                  <c:v>100.7990576820976</c:v>
                </c:pt>
                <c:pt idx="102">
                  <c:v>100.75425998973563</c:v>
                </c:pt>
                <c:pt idx="103">
                  <c:v>100.59714174075135</c:v>
                </c:pt>
              </c:numCache>
            </c:numRef>
          </c:yVal>
          <c:smooth val="0"/>
          <c:extLst xmlns:c16r2="http://schemas.microsoft.com/office/drawing/2015/06/chart">
            <c:ext xmlns:c16="http://schemas.microsoft.com/office/drawing/2014/chart" uri="{C3380CC4-5D6E-409C-BE32-E72D297353CC}">
              <c16:uniqueId val="{00000000-6278-4A81-AF79-263CF32D2A1F}"/>
            </c:ext>
          </c:extLst>
        </c:ser>
        <c:dLbls>
          <c:showLegendKey val="0"/>
          <c:showVal val="0"/>
          <c:showCatName val="0"/>
          <c:showSerName val="0"/>
          <c:showPercent val="0"/>
          <c:showBubbleSize val="0"/>
        </c:dLbls>
        <c:axId val="469816456"/>
        <c:axId val="469816848"/>
      </c:scatterChart>
      <c:valAx>
        <c:axId val="469816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16848"/>
        <c:crosses val="autoZero"/>
        <c:crossBetween val="midCat"/>
      </c:valAx>
      <c:valAx>
        <c:axId val="469816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16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UnknownFreqAnalyzed!$E$9</c:f>
              <c:strCache>
                <c:ptCount val="1"/>
                <c:pt idx="0">
                  <c:v>predictions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UnknownFreqAnalyzed!$E$10:$E$303</c:f>
              <c:numCache>
                <c:formatCode>General</c:formatCode>
                <c:ptCount val="294"/>
                <c:pt idx="0">
                  <c:v>99.950014893421255</c:v>
                </c:pt>
                <c:pt idx="1">
                  <c:v>100.25708344377036</c:v>
                </c:pt>
                <c:pt idx="2">
                  <c:v>100.52557364277926</c:v>
                </c:pt>
                <c:pt idx="3">
                  <c:v>100.71525341915337</c:v>
                </c:pt>
                <c:pt idx="4">
                  <c:v>100.79770009558672</c:v>
                </c:pt>
                <c:pt idx="5">
                  <c:v>100.76055940150813</c:v>
                </c:pt>
                <c:pt idx="6">
                  <c:v>100.60939670599855</c:v>
                </c:pt>
                <c:pt idx="7">
                  <c:v>100.36686307179798</c:v>
                </c:pt>
                <c:pt idx="8">
                  <c:v>100.06930109352822</c:v>
                </c:pt>
                <c:pt idx="9">
                  <c:v>99.761299120292961</c:v>
                </c:pt>
                <c:pt idx="10">
                  <c:v>99.489009888362745</c:v>
                </c:pt>
                <c:pt idx="11">
                  <c:v>99.293234737347817</c:v>
                </c:pt>
                <c:pt idx="12">
                  <c:v>99.203309709541045</c:v>
                </c:pt>
                <c:pt idx="13">
                  <c:v>99.232709673459979</c:v>
                </c:pt>
                <c:pt idx="14">
                  <c:v>99.377029174273076</c:v>
                </c:pt>
                <c:pt idx="15">
                  <c:v>99.614642571762005</c:v>
                </c:pt>
                <c:pt idx="16">
                  <c:v>99.909944547059894</c:v>
                </c:pt>
                <c:pt idx="17">
                  <c:v>100.21868540253351</c:v>
                </c:pt>
                <c:pt idx="18">
                  <c:v>100.49460168367004</c:v>
                </c:pt>
                <c:pt idx="19">
                  <c:v>100.69634855354431</c:v>
                </c:pt>
                <c:pt idx="20">
                  <c:v>100.79369513414953</c:v>
                </c:pt>
                <c:pt idx="21">
                  <c:v>100.7720544700376</c:v>
                </c:pt>
                <c:pt idx="22">
                  <c:v>100.63466931921096</c:v>
                </c:pt>
                <c:pt idx="23">
                  <c:v>100.40212624014839</c:v>
                </c:pt>
                <c:pt idx="24">
                  <c:v>100.10927078687929</c:v>
                </c:pt>
                <c:pt idx="25">
                  <c:v>99.799986056509013</c:v>
                </c:pt>
                <c:pt idx="26">
                  <c:v>99.520617000803142</c:v>
                </c:pt>
                <c:pt idx="27">
                  <c:v>99.313025839716673</c:v>
                </c:pt>
                <c:pt idx="28">
                  <c:v>99.208319192499786</c:v>
                </c:pt>
                <c:pt idx="29">
                  <c:v>99.222186888097426</c:v>
                </c:pt>
                <c:pt idx="30">
                  <c:v>99.352550913531729</c:v>
                </c:pt>
                <c:pt idx="31">
                  <c:v>99.579876794974993</c:v>
                </c:pt>
                <c:pt idx="32">
                  <c:v>99.870100752434126</c:v>
                </c:pt>
                <c:pt idx="33">
                  <c:v>100.17973400683636</c:v>
                </c:pt>
                <c:pt idx="34">
                  <c:v>100.46237938162815</c:v>
                </c:pt>
                <c:pt idx="35">
                  <c:v>100.67568371490009</c:v>
                </c:pt>
                <c:pt idx="36">
                  <c:v>100.78768429376605</c:v>
                </c:pt>
                <c:pt idx="37">
                  <c:v>100.78159832581647</c:v>
                </c:pt>
                <c:pt idx="38">
                  <c:v>100.65833776648714</c:v>
                </c:pt>
                <c:pt idx="39">
                  <c:v>100.43637266656224</c:v>
                </c:pt>
                <c:pt idx="40">
                  <c:v>100.14896351658507</c:v>
                </c:pt>
                <c:pt idx="41">
                  <c:v>99.839177309150884</c:v>
                </c:pt>
                <c:pt idx="42">
                  <c:v>99.553434140149932</c:v>
                </c:pt>
                <c:pt idx="43">
                  <c:v>99.33455136228126</c:v>
                </c:pt>
                <c:pt idx="44">
                  <c:v>99.215327593732383</c:v>
                </c:pt>
                <c:pt idx="45">
                  <c:v>99.213627990006103</c:v>
                </c:pt>
                <c:pt idx="46">
                  <c:v>99.329707229219323</c:v>
                </c:pt>
                <c:pt idx="47">
                  <c:v>99.546171349711273</c:v>
                </c:pt>
                <c:pt idx="48">
                  <c:v>99.830584158427172</c:v>
                </c:pt>
                <c:pt idx="49">
                  <c:v>100.14032765128493</c:v>
                </c:pt>
                <c:pt idx="50">
                  <c:v>100.42898813298505</c:v>
                </c:pt>
                <c:pt idx="51">
                  <c:v>100.65331110439656</c:v>
                </c:pt>
                <c:pt idx="52">
                  <c:v>100.77968275834075</c:v>
                </c:pt>
                <c:pt idx="53">
                  <c:v>100.78916686023675</c:v>
                </c:pt>
                <c:pt idx="54">
                  <c:v>100.68034225927512</c:v>
                </c:pt>
                <c:pt idx="55">
                  <c:v>100.4695158415942</c:v>
                </c:pt>
                <c:pt idx="56">
                  <c:v>100.18827901536547</c:v>
                </c:pt>
                <c:pt idx="57">
                  <c:v>99.878773877713058</c:v>
                </c:pt>
                <c:pt idx="58">
                  <c:v>99.587378407461003</c:v>
                </c:pt>
                <c:pt idx="59">
                  <c:v>99.357756929703413</c:v>
                </c:pt>
                <c:pt idx="60">
                  <c:v>99.224317209409094</c:v>
                </c:pt>
                <c:pt idx="61">
                  <c:v>99.207054599705415</c:v>
                </c:pt>
                <c:pt idx="62">
                  <c:v>99.308555826465025</c:v>
                </c:pt>
                <c:pt idx="63">
                  <c:v>99.513611378850783</c:v>
                </c:pt>
                <c:pt idx="64">
                  <c:v>99.791494587385031</c:v>
                </c:pt>
                <c:pt idx="65">
                  <c:v>100.10056587975339</c:v>
                </c:pt>
                <c:pt idx="66">
                  <c:v>100.39451228693279</c:v>
                </c:pt>
                <c:pt idx="67">
                  <c:v>100.62928723718954</c:v>
                </c:pt>
                <c:pt idx="68">
                  <c:v>100.76971074044657</c:v>
                </c:pt>
                <c:pt idx="69">
                  <c:v>100.79474095452365</c:v>
                </c:pt>
                <c:pt idx="70">
                  <c:v>100.70062721231642</c:v>
                </c:pt>
                <c:pt idx="71">
                  <c:v>100.50147204270772</c:v>
                </c:pt>
                <c:pt idx="72">
                  <c:v>100.22711796885845</c:v>
                </c:pt>
                <c:pt idx="73">
                  <c:v>99.91867573782686</c:v>
                </c:pt>
                <c:pt idx="74">
                  <c:v>99.622364056571158</c:v>
                </c:pt>
                <c:pt idx="75">
                  <c:v>99.382583922705848</c:v>
                </c:pt>
                <c:pt idx="76">
                  <c:v>99.235265330980525</c:v>
                </c:pt>
                <c:pt idx="77">
                  <c:v>99.202483322149746</c:v>
                </c:pt>
                <c:pt idx="78">
                  <c:v>99.289150135547857</c:v>
                </c:pt>
                <c:pt idx="79">
                  <c:v>99.482279131705766</c:v>
                </c:pt>
                <c:pt idx="80">
                  <c:v>99.752930782956682</c:v>
                </c:pt>
                <c:pt idx="81">
                  <c:v>100.06054913392741</c:v>
                </c:pt>
                <c:pt idx="82">
                  <c:v>100.35903893245056</c:v>
                </c:pt>
                <c:pt idx="83">
                  <c:v>100.60367279965259</c:v>
                </c:pt>
                <c:pt idx="84">
                  <c:v>100.75779343026613</c:v>
                </c:pt>
                <c:pt idx="85">
                  <c:v>100.79830652803122</c:v>
                </c:pt>
                <c:pt idx="86">
                  <c:v>100.71914138405914</c:v>
                </c:pt>
                <c:pt idx="87">
                  <c:v>100.53216054576539</c:v>
                </c:pt>
                <c:pt idx="88">
                  <c:v>100.26538226649674</c:v>
                </c:pt>
                <c:pt idx="89">
                  <c:v>99.958782093930637</c:v>
                </c:pt>
                <c:pt idx="90">
                  <c:v>99.658302710694443</c:v>
                </c:pt>
                <c:pt idx="91">
                  <c:v>99.408969626149585</c:v>
                </c:pt>
                <c:pt idx="92">
                  <c:v>99.248144302541419</c:v>
                </c:pt>
                <c:pt idx="93">
                  <c:v>99.199925704782927</c:v>
                </c:pt>
                <c:pt idx="94">
                  <c:v>99.271539176927263</c:v>
                </c:pt>
                <c:pt idx="95">
                  <c:v>99.45225375625175</c:v>
                </c:pt>
                <c:pt idx="96">
                  <c:v>99.714990160658971</c:v>
                </c:pt>
                <c:pt idx="97">
                  <c:v>100.02037849957996</c:v>
                </c:pt>
                <c:pt idx="98">
                  <c:v>100.32265767831048</c:v>
                </c:pt>
                <c:pt idx="99">
                  <c:v>100.57653249607792</c:v>
                </c:pt>
                <c:pt idx="100">
                  <c:v>100.74396093195925</c:v>
                </c:pt>
                <c:pt idx="101">
                  <c:v>100.79985457381134</c:v>
                </c:pt>
                <c:pt idx="102">
                  <c:v>100.73583800609867</c:v>
                </c:pt>
                <c:pt idx="103">
                  <c:v>100.56150382894506</c:v>
                </c:pt>
              </c:numCache>
            </c:numRef>
          </c:yVal>
          <c:smooth val="0"/>
          <c:extLst xmlns:c16r2="http://schemas.microsoft.com/office/drawing/2015/06/chart">
            <c:ext xmlns:c16="http://schemas.microsoft.com/office/drawing/2014/chart" uri="{C3380CC4-5D6E-409C-BE32-E72D297353CC}">
              <c16:uniqueId val="{00000000-2EFA-4BD1-9BC3-FCC16F7ACB29}"/>
            </c:ext>
          </c:extLst>
        </c:ser>
        <c:ser>
          <c:idx val="0"/>
          <c:order val="1"/>
          <c:tx>
            <c:strRef>
              <c:f>UnknownFreqAnalyzed!$B$9</c:f>
              <c:strCache>
                <c:ptCount val="1"/>
                <c:pt idx="0">
                  <c:v>Value</c:v>
                </c:pt>
              </c:strCache>
            </c:strRef>
          </c:tx>
          <c:spPr>
            <a:ln w="19050" cap="rnd">
              <a:noFill/>
              <a:round/>
            </a:ln>
            <a:effectLst/>
          </c:spPr>
          <c:marker>
            <c:symbol val="circle"/>
            <c:size val="5"/>
            <c:spPr>
              <a:solidFill>
                <a:schemeClr val="accent1"/>
              </a:solidFill>
              <a:ln w="9525">
                <a:solidFill>
                  <a:schemeClr val="accent1"/>
                </a:solidFill>
              </a:ln>
              <a:effectLst/>
            </c:spPr>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UnknownFreqAnalyzed!$B$10:$B$303</c:f>
              <c:numCache>
                <c:formatCode>0.00</c:formatCode>
                <c:ptCount val="294"/>
                <c:pt idx="0">
                  <c:v>100</c:v>
                </c:pt>
                <c:pt idx="1">
                  <c:v>100.30291490037219</c:v>
                </c:pt>
                <c:pt idx="2">
                  <c:v>100.56072125636709</c:v>
                </c:pt>
                <c:pt idx="3">
                  <c:v>100.73502785832204</c:v>
                </c:pt>
                <c:pt idx="4">
                  <c:v>100.79987785472566</c:v>
                </c:pt>
                <c:pt idx="5">
                  <c:v>100.74561411436044</c:v>
                </c:pt>
                <c:pt idx="6">
                  <c:v>100.58031731710489</c:v>
                </c:pt>
                <c:pt idx="7">
                  <c:v>100.32860262023672</c:v>
                </c:pt>
                <c:pt idx="8">
                  <c:v>100.02795409456309</c:v>
                </c:pt>
                <c:pt idx="9">
                  <c:v>99.723142787482615</c:v>
                </c:pt>
                <c:pt idx="10">
                  <c:v>99.459559646602159</c:v>
                </c:pt>
                <c:pt idx="11">
                  <c:v>99.276456130971454</c:v>
                </c:pt>
                <c:pt idx="12">
                  <c:v>99.201099083688405</c:v>
                </c:pt>
                <c:pt idx="13">
                  <c:v>99.244710292480605</c:v>
                </c:pt>
                <c:pt idx="14">
                  <c:v>99.400795398223664</c:v>
                </c:pt>
                <c:pt idx="15">
                  <c:v>99.64611100182961</c:v>
                </c:pt>
                <c:pt idx="16">
                  <c:v>99.944125952872696</c:v>
                </c:pt>
                <c:pt idx="17">
                  <c:v>100.25046138247686</c:v>
                </c:pt>
                <c:pt idx="18">
                  <c:v>100.51949937847057</c:v>
                </c:pt>
                <c:pt idx="19">
                  <c:v>100.71117617255933</c:v>
                </c:pt>
                <c:pt idx="20">
                  <c:v>100.79694823267647</c:v>
                </c:pt>
                <c:pt idx="21">
                  <c:v>100.76404282042131</c:v>
                </c:pt>
                <c:pt idx="22">
                  <c:v>100.61736004221694</c:v>
                </c:pt>
                <c:pt idx="23">
                  <c:v>100.37874315041537</c:v>
                </c:pt>
                <c:pt idx="24">
                  <c:v>100.08372575739345</c:v>
                </c:pt>
                <c:pt idx="25">
                  <c:v>99.77624035095171</c:v>
                </c:pt>
                <c:pt idx="26">
                  <c:v>99.502076091956127</c:v>
                </c:pt>
                <c:pt idx="27">
                  <c:v>99.302060125682061</c:v>
                </c:pt>
                <c:pt idx="28">
                  <c:v>99.205977811251003</c:v>
                </c:pt>
                <c:pt idx="29">
                  <c:v>99.228137237631373</c:v>
                </c:pt>
                <c:pt idx="30">
                  <c:v>99.3652385358929</c:v>
                </c:pt>
                <c:pt idx="31">
                  <c:v>99.596865278883215</c:v>
                </c:pt>
                <c:pt idx="32">
                  <c:v>99.888524791589319</c:v>
                </c:pt>
                <c:pt idx="33">
                  <c:v>100.19678462464736</c:v>
                </c:pt>
                <c:pt idx="34">
                  <c:v>100.47574029352344</c:v>
                </c:pt>
                <c:pt idx="35">
                  <c:v>100.68385114058293</c:v>
                </c:pt>
                <c:pt idx="36">
                  <c:v>100.7901263582807</c:v>
                </c:pt>
                <c:pt idx="37">
                  <c:v>100.77873998240098</c:v>
                </c:pt>
                <c:pt idx="38">
                  <c:v>100.65138761405494</c:v>
                </c:pt>
                <c:pt idx="39">
                  <c:v>100.4270339193981</c:v>
                </c:pt>
                <c:pt idx="40">
                  <c:v>100.13908850812348</c:v>
                </c:pt>
                <c:pt idx="41">
                  <c:v>99.830430744523667</c:v>
                </c:pt>
                <c:pt idx="42">
                  <c:v>99.547024370922429</c:v>
                </c:pt>
                <c:pt idx="43">
                  <c:v>99.331072821236958</c:v>
                </c:pt>
                <c:pt idx="44">
                  <c:v>99.214734500518858</c:v>
                </c:pt>
                <c:pt idx="45">
                  <c:v>99.215333919039622</c:v>
                </c:pt>
                <c:pt idx="46">
                  <c:v>99.332781814445667</c:v>
                </c:pt>
                <c:pt idx="47">
                  <c:v>99.54958844425343</c:v>
                </c:pt>
                <c:pt idx="48">
                  <c:v>99.833468069234002</c:v>
                </c:pt>
                <c:pt idx="49">
                  <c:v>100.14214678128478</c:v>
                </c:pt>
                <c:pt idx="50">
                  <c:v>100.42965771854536</c:v>
                </c:pt>
                <c:pt idx="51">
                  <c:v>100.65318621638076</c:v>
                </c:pt>
                <c:pt idx="52">
                  <c:v>100.77944554920636</c:v>
                </c:pt>
                <c:pt idx="53">
                  <c:v>100.78963382015004</c:v>
                </c:pt>
                <c:pt idx="54">
                  <c:v>100.68223384378642</c:v>
                </c:pt>
                <c:pt idx="55">
                  <c:v>100.47323907766399</c:v>
                </c:pt>
                <c:pt idx="56">
                  <c:v>100.19377195805338</c:v>
                </c:pt>
                <c:pt idx="57">
                  <c:v>99.885449305228036</c:v>
                </c:pt>
                <c:pt idx="58">
                  <c:v>99.594184958521737</c:v>
                </c:pt>
                <c:pt idx="59">
                  <c:v>99.363352521189995</c:v>
                </c:pt>
                <c:pt idx="60">
                  <c:v>99.227326384292112</c:v>
                </c:pt>
                <c:pt idx="61">
                  <c:v>99.206362867425426</c:v>
                </c:pt>
                <c:pt idx="62">
                  <c:v>99.303583750765569</c:v>
                </c:pt>
                <c:pt idx="63">
                  <c:v>99.504511395460298</c:v>
                </c:pt>
                <c:pt idx="64">
                  <c:v>99.779224679880414</c:v>
                </c:pt>
                <c:pt idx="65">
                  <c:v>100.08681470068025</c:v>
                </c:pt>
                <c:pt idx="66">
                  <c:v>100.38147671835635</c:v>
                </c:pt>
                <c:pt idx="67">
                  <c:v>100.61933116579496</c:v>
                </c:pt>
                <c:pt idx="68">
                  <c:v>100.76495796995103</c:v>
                </c:pt>
                <c:pt idx="69">
                  <c:v>100.79667112875029</c:v>
                </c:pt>
                <c:pt idx="70">
                  <c:v>100.70974808008279</c:v>
                </c:pt>
                <c:pt idx="71">
                  <c:v>100.51713296170276</c:v>
                </c:pt>
                <c:pt idx="72">
                  <c:v>100.24750903615192</c:v>
                </c:pt>
                <c:pt idx="73">
                  <c:v>99.941027325370598</c:v>
                </c:pt>
                <c:pt idx="74">
                  <c:v>99.643327524978289</c:v>
                </c:pt>
                <c:pt idx="75">
                  <c:v>99.398741573221031</c:v>
                </c:pt>
                <c:pt idx="76">
                  <c:v>99.243691964486999</c:v>
                </c:pt>
                <c:pt idx="77">
                  <c:v>99.201267896922829</c:v>
                </c:pt>
                <c:pt idx="78">
                  <c:v>99.277786946626719</c:v>
                </c:pt>
                <c:pt idx="79">
                  <c:v>99.461854286388018</c:v>
                </c:pt>
                <c:pt idx="80">
                  <c:v>99.726059545327544</c:v>
                </c:pt>
                <c:pt idx="81">
                  <c:v>100.03105862174235</c:v>
                </c:pt>
                <c:pt idx="82">
                  <c:v>100.33143260637249</c:v>
                </c:pt>
                <c:pt idx="83">
                  <c:v>100.58245133507347</c:v>
                </c:pt>
                <c:pt idx="84">
                  <c:v>100.74673437707337</c:v>
                </c:pt>
                <c:pt idx="85">
                  <c:v>100.79981753836464</c:v>
                </c:pt>
                <c:pt idx="86">
                  <c:v>100.73379594489239</c:v>
                </c:pt>
                <c:pt idx="87">
                  <c:v>100.55850119614328</c:v>
                </c:pt>
                <c:pt idx="88">
                  <c:v>100.30003729341713</c:v>
                </c:pt>
                <c:pt idx="89">
                  <c:v>99.996893364887313</c:v>
                </c:pt>
                <c:pt idx="90">
                  <c:v>99.694212060638023</c:v>
                </c:pt>
                <c:pt idx="91">
                  <c:v>99.437067139101501</c:v>
                </c:pt>
                <c:pt idx="92">
                  <c:v>99.263751312489219</c:v>
                </c:pt>
                <c:pt idx="93">
                  <c:v>99.200073891093993</c:v>
                </c:pt>
                <c:pt idx="94">
                  <c:v>99.255517392234424</c:v>
                </c:pt>
                <c:pt idx="95">
                  <c:v>99.421825452065249</c:v>
                </c:pt>
                <c:pt idx="96">
                  <c:v>99.674232321235863</c:v>
                </c:pt>
                <c:pt idx="97">
                  <c:v>99.97515085416471</c:v>
                </c:pt>
                <c:pt idx="98">
                  <c:v>100.27976979534773</c:v>
                </c:pt>
                <c:pt idx="99">
                  <c:v>100.54272684332788</c:v>
                </c:pt>
                <c:pt idx="100">
                  <c:v>100.72486377362179</c:v>
                </c:pt>
                <c:pt idx="101">
                  <c:v>100.7990576820976</c:v>
                </c:pt>
                <c:pt idx="102">
                  <c:v>100.75425998973563</c:v>
                </c:pt>
                <c:pt idx="103">
                  <c:v>100.59714174075135</c:v>
                </c:pt>
              </c:numCache>
            </c:numRef>
          </c:yVal>
          <c:smooth val="0"/>
          <c:extLst xmlns:c16r2="http://schemas.microsoft.com/office/drawing/2015/06/chart">
            <c:ext xmlns:c16="http://schemas.microsoft.com/office/drawing/2014/chart" uri="{C3380CC4-5D6E-409C-BE32-E72D297353CC}">
              <c16:uniqueId val="{00000001-2EFA-4BD1-9BC3-FCC16F7ACB29}"/>
            </c:ext>
          </c:extLst>
        </c:ser>
        <c:dLbls>
          <c:showLegendKey val="0"/>
          <c:showVal val="0"/>
          <c:showCatName val="0"/>
          <c:showSerName val="0"/>
          <c:showPercent val="0"/>
          <c:showBubbleSize val="0"/>
        </c:dLbls>
        <c:axId val="469817632"/>
        <c:axId val="469818024"/>
      </c:scatterChart>
      <c:valAx>
        <c:axId val="46981763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18024"/>
        <c:crosses val="autoZero"/>
        <c:crossBetween val="midCat"/>
      </c:valAx>
      <c:valAx>
        <c:axId val="469818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17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UnknownFreqAnalyzed!$B$9</c:f>
              <c:strCache>
                <c:ptCount val="1"/>
                <c:pt idx="0">
                  <c:v>Value</c:v>
                </c:pt>
              </c:strCache>
            </c:strRef>
          </c:tx>
          <c:spPr>
            <a:ln w="19050" cap="rnd">
              <a:solidFill>
                <a:schemeClr val="accent1"/>
              </a:solidFill>
              <a:round/>
            </a:ln>
            <a:effectLst/>
          </c:spPr>
          <c:marker>
            <c:symbol val="none"/>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UnknownFreqAnalyzed!$B$10:$B$303</c:f>
              <c:numCache>
                <c:formatCode>0.00</c:formatCode>
                <c:ptCount val="294"/>
                <c:pt idx="0">
                  <c:v>100</c:v>
                </c:pt>
                <c:pt idx="1">
                  <c:v>100.30291490037219</c:v>
                </c:pt>
                <c:pt idx="2">
                  <c:v>100.56072125636709</c:v>
                </c:pt>
                <c:pt idx="3">
                  <c:v>100.73502785832204</c:v>
                </c:pt>
                <c:pt idx="4">
                  <c:v>100.79987785472566</c:v>
                </c:pt>
                <c:pt idx="5">
                  <c:v>100.74561411436044</c:v>
                </c:pt>
                <c:pt idx="6">
                  <c:v>100.58031731710489</c:v>
                </c:pt>
                <c:pt idx="7">
                  <c:v>100.32860262023672</c:v>
                </c:pt>
                <c:pt idx="8">
                  <c:v>100.02795409456309</c:v>
                </c:pt>
                <c:pt idx="9">
                  <c:v>99.723142787482615</c:v>
                </c:pt>
                <c:pt idx="10">
                  <c:v>99.459559646602159</c:v>
                </c:pt>
                <c:pt idx="11">
                  <c:v>99.276456130971454</c:v>
                </c:pt>
                <c:pt idx="12">
                  <c:v>99.201099083688405</c:v>
                </c:pt>
                <c:pt idx="13">
                  <c:v>99.244710292480605</c:v>
                </c:pt>
                <c:pt idx="14">
                  <c:v>99.400795398223664</c:v>
                </c:pt>
                <c:pt idx="15">
                  <c:v>99.64611100182961</c:v>
                </c:pt>
                <c:pt idx="16">
                  <c:v>99.944125952872696</c:v>
                </c:pt>
                <c:pt idx="17">
                  <c:v>100.25046138247686</c:v>
                </c:pt>
                <c:pt idx="18">
                  <c:v>100.51949937847057</c:v>
                </c:pt>
                <c:pt idx="19">
                  <c:v>100.71117617255933</c:v>
                </c:pt>
                <c:pt idx="20">
                  <c:v>100.79694823267647</c:v>
                </c:pt>
                <c:pt idx="21">
                  <c:v>100.76404282042131</c:v>
                </c:pt>
                <c:pt idx="22">
                  <c:v>100.61736004221694</c:v>
                </c:pt>
                <c:pt idx="23">
                  <c:v>100.37874315041537</c:v>
                </c:pt>
                <c:pt idx="24">
                  <c:v>100.08372575739345</c:v>
                </c:pt>
                <c:pt idx="25">
                  <c:v>99.77624035095171</c:v>
                </c:pt>
                <c:pt idx="26">
                  <c:v>99.502076091956127</c:v>
                </c:pt>
                <c:pt idx="27">
                  <c:v>99.302060125682061</c:v>
                </c:pt>
                <c:pt idx="28">
                  <c:v>99.205977811251003</c:v>
                </c:pt>
                <c:pt idx="29">
                  <c:v>99.228137237631373</c:v>
                </c:pt>
                <c:pt idx="30">
                  <c:v>99.3652385358929</c:v>
                </c:pt>
                <c:pt idx="31">
                  <c:v>99.596865278883215</c:v>
                </c:pt>
                <c:pt idx="32">
                  <c:v>99.888524791589319</c:v>
                </c:pt>
                <c:pt idx="33">
                  <c:v>100.19678462464736</c:v>
                </c:pt>
                <c:pt idx="34">
                  <c:v>100.47574029352344</c:v>
                </c:pt>
                <c:pt idx="35">
                  <c:v>100.68385114058293</c:v>
                </c:pt>
                <c:pt idx="36">
                  <c:v>100.7901263582807</c:v>
                </c:pt>
                <c:pt idx="37">
                  <c:v>100.77873998240098</c:v>
                </c:pt>
                <c:pt idx="38">
                  <c:v>100.65138761405494</c:v>
                </c:pt>
                <c:pt idx="39">
                  <c:v>100.4270339193981</c:v>
                </c:pt>
                <c:pt idx="40">
                  <c:v>100.13908850812348</c:v>
                </c:pt>
                <c:pt idx="41">
                  <c:v>99.830430744523667</c:v>
                </c:pt>
                <c:pt idx="42">
                  <c:v>99.547024370922429</c:v>
                </c:pt>
                <c:pt idx="43">
                  <c:v>99.331072821236958</c:v>
                </c:pt>
                <c:pt idx="44">
                  <c:v>99.214734500518858</c:v>
                </c:pt>
                <c:pt idx="45">
                  <c:v>99.215333919039622</c:v>
                </c:pt>
                <c:pt idx="46">
                  <c:v>99.332781814445667</c:v>
                </c:pt>
                <c:pt idx="47">
                  <c:v>99.54958844425343</c:v>
                </c:pt>
                <c:pt idx="48">
                  <c:v>99.833468069234002</c:v>
                </c:pt>
                <c:pt idx="49">
                  <c:v>100.14214678128478</c:v>
                </c:pt>
                <c:pt idx="50">
                  <c:v>100.42965771854536</c:v>
                </c:pt>
                <c:pt idx="51">
                  <c:v>100.65318621638076</c:v>
                </c:pt>
                <c:pt idx="52">
                  <c:v>100.77944554920636</c:v>
                </c:pt>
                <c:pt idx="53">
                  <c:v>100.78963382015004</c:v>
                </c:pt>
                <c:pt idx="54">
                  <c:v>100.68223384378642</c:v>
                </c:pt>
                <c:pt idx="55">
                  <c:v>100.47323907766399</c:v>
                </c:pt>
                <c:pt idx="56">
                  <c:v>100.19377195805338</c:v>
                </c:pt>
                <c:pt idx="57">
                  <c:v>99.885449305228036</c:v>
                </c:pt>
                <c:pt idx="58">
                  <c:v>99.594184958521737</c:v>
                </c:pt>
                <c:pt idx="59">
                  <c:v>99.363352521189995</c:v>
                </c:pt>
                <c:pt idx="60">
                  <c:v>99.227326384292112</c:v>
                </c:pt>
                <c:pt idx="61">
                  <c:v>99.206362867425426</c:v>
                </c:pt>
                <c:pt idx="62">
                  <c:v>99.303583750765569</c:v>
                </c:pt>
                <c:pt idx="63">
                  <c:v>99.504511395460298</c:v>
                </c:pt>
                <c:pt idx="64">
                  <c:v>99.779224679880414</c:v>
                </c:pt>
                <c:pt idx="65">
                  <c:v>100.08681470068025</c:v>
                </c:pt>
                <c:pt idx="66">
                  <c:v>100.38147671835635</c:v>
                </c:pt>
                <c:pt idx="67">
                  <c:v>100.61933116579496</c:v>
                </c:pt>
                <c:pt idx="68">
                  <c:v>100.76495796995103</c:v>
                </c:pt>
                <c:pt idx="69">
                  <c:v>100.79667112875029</c:v>
                </c:pt>
                <c:pt idx="70">
                  <c:v>100.70974808008279</c:v>
                </c:pt>
                <c:pt idx="71">
                  <c:v>100.51713296170276</c:v>
                </c:pt>
                <c:pt idx="72">
                  <c:v>100.24750903615192</c:v>
                </c:pt>
                <c:pt idx="73">
                  <c:v>99.941027325370598</c:v>
                </c:pt>
                <c:pt idx="74">
                  <c:v>99.643327524978289</c:v>
                </c:pt>
                <c:pt idx="75">
                  <c:v>99.398741573221031</c:v>
                </c:pt>
                <c:pt idx="76">
                  <c:v>99.243691964486999</c:v>
                </c:pt>
                <c:pt idx="77">
                  <c:v>99.201267896922829</c:v>
                </c:pt>
                <c:pt idx="78">
                  <c:v>99.277786946626719</c:v>
                </c:pt>
                <c:pt idx="79">
                  <c:v>99.461854286388018</c:v>
                </c:pt>
                <c:pt idx="80">
                  <c:v>99.726059545327544</c:v>
                </c:pt>
                <c:pt idx="81">
                  <c:v>100.03105862174235</c:v>
                </c:pt>
                <c:pt idx="82">
                  <c:v>100.33143260637249</c:v>
                </c:pt>
                <c:pt idx="83">
                  <c:v>100.58245133507347</c:v>
                </c:pt>
                <c:pt idx="84">
                  <c:v>100.74673437707337</c:v>
                </c:pt>
                <c:pt idx="85">
                  <c:v>100.79981753836464</c:v>
                </c:pt>
                <c:pt idx="86">
                  <c:v>100.73379594489239</c:v>
                </c:pt>
                <c:pt idx="87">
                  <c:v>100.55850119614328</c:v>
                </c:pt>
                <c:pt idx="88">
                  <c:v>100.30003729341713</c:v>
                </c:pt>
                <c:pt idx="89">
                  <c:v>99.996893364887313</c:v>
                </c:pt>
                <c:pt idx="90">
                  <c:v>99.694212060638023</c:v>
                </c:pt>
                <c:pt idx="91">
                  <c:v>99.437067139101501</c:v>
                </c:pt>
                <c:pt idx="92">
                  <c:v>99.263751312489219</c:v>
                </c:pt>
                <c:pt idx="93">
                  <c:v>99.200073891093993</c:v>
                </c:pt>
                <c:pt idx="94">
                  <c:v>99.255517392234424</c:v>
                </c:pt>
                <c:pt idx="95">
                  <c:v>99.421825452065249</c:v>
                </c:pt>
                <c:pt idx="96">
                  <c:v>99.674232321235863</c:v>
                </c:pt>
                <c:pt idx="97">
                  <c:v>99.97515085416471</c:v>
                </c:pt>
                <c:pt idx="98">
                  <c:v>100.27976979534773</c:v>
                </c:pt>
                <c:pt idx="99">
                  <c:v>100.54272684332788</c:v>
                </c:pt>
                <c:pt idx="100">
                  <c:v>100.72486377362179</c:v>
                </c:pt>
                <c:pt idx="101">
                  <c:v>100.7990576820976</c:v>
                </c:pt>
                <c:pt idx="102">
                  <c:v>100.75425998973563</c:v>
                </c:pt>
                <c:pt idx="103">
                  <c:v>100.59714174075135</c:v>
                </c:pt>
              </c:numCache>
            </c:numRef>
          </c:yVal>
          <c:smooth val="0"/>
          <c:extLst xmlns:c16r2="http://schemas.microsoft.com/office/drawing/2015/06/chart">
            <c:ext xmlns:c16="http://schemas.microsoft.com/office/drawing/2014/chart" uri="{C3380CC4-5D6E-409C-BE32-E72D297353CC}">
              <c16:uniqueId val="{00000000-67C4-4383-9AAF-0358CE68D393}"/>
            </c:ext>
          </c:extLst>
        </c:ser>
        <c:ser>
          <c:idx val="1"/>
          <c:order val="1"/>
          <c:tx>
            <c:strRef>
              <c:f>UnknownFreqAnalyzed!$C$9</c:f>
              <c:strCache>
                <c:ptCount val="1"/>
                <c:pt idx="0">
                  <c:v>sine</c:v>
                </c:pt>
              </c:strCache>
            </c:strRef>
          </c:tx>
          <c:spPr>
            <a:ln w="19050" cap="rnd">
              <a:solidFill>
                <a:schemeClr val="accent2"/>
              </a:solidFill>
              <a:round/>
            </a:ln>
            <a:effectLst/>
          </c:spPr>
          <c:marker>
            <c:symbol val="none"/>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UnknownFreqAnalyzed!$C$10:$C$303</c:f>
              <c:numCache>
                <c:formatCode>General</c:formatCode>
                <c:ptCount val="294"/>
                <c:pt idx="0">
                  <c:v>0</c:v>
                </c:pt>
                <c:pt idx="1">
                  <c:v>0.37977909552180111</c:v>
                </c:pt>
                <c:pt idx="2">
                  <c:v>0.70264996979884919</c:v>
                </c:pt>
                <c:pt idx="3">
                  <c:v>0.92023184736587027</c:v>
                </c:pt>
                <c:pt idx="4">
                  <c:v>0.99992104420381611</c:v>
                </c:pt>
                <c:pt idx="5">
                  <c:v>0.92977648588825135</c:v>
                </c:pt>
                <c:pt idx="6">
                  <c:v>0.72030902488790705</c:v>
                </c:pt>
                <c:pt idx="7">
                  <c:v>0.40290643571366275</c:v>
                </c:pt>
                <c:pt idx="8">
                  <c:v>2.5130095443337368E-2</c:v>
                </c:pt>
                <c:pt idx="9">
                  <c:v>-0.35641187871325097</c:v>
                </c:pt>
                <c:pt idx="10">
                  <c:v>-0.68454710592868873</c:v>
                </c:pt>
                <c:pt idx="11">
                  <c:v>-0.91010597068499599</c:v>
                </c:pt>
                <c:pt idx="12">
                  <c:v>-0.9992894726405892</c:v>
                </c:pt>
                <c:pt idx="13">
                  <c:v>-0.93873385765387407</c:v>
                </c:pt>
                <c:pt idx="14">
                  <c:v>-0.73751311735817404</c:v>
                </c:pt>
                <c:pt idx="15">
                  <c:v>-0.42577929156507222</c:v>
                </c:pt>
                <c:pt idx="16">
                  <c:v>-5.0244318179769341E-2</c:v>
                </c:pt>
                <c:pt idx="17">
                  <c:v>0.33281954452298662</c:v>
                </c:pt>
                <c:pt idx="18">
                  <c:v>0.666011867434252</c:v>
                </c:pt>
                <c:pt idx="19">
                  <c:v>0.89940525156637074</c:v>
                </c:pt>
                <c:pt idx="20">
                  <c:v>0.99802672842827156</c:v>
                </c:pt>
                <c:pt idx="21">
                  <c:v>0.94709830499474401</c:v>
                </c:pt>
                <c:pt idx="22">
                  <c:v>0.75425138073610298</c:v>
                </c:pt>
                <c:pt idx="23">
                  <c:v>0.44838321609003212</c:v>
                </c:pt>
                <c:pt idx="24">
                  <c:v>7.5326805527933721E-2</c:v>
                </c:pt>
                <c:pt idx="25">
                  <c:v>-0.30901699437494706</c:v>
                </c:pt>
                <c:pt idx="26">
                  <c:v>-0.64705596156944445</c:v>
                </c:pt>
                <c:pt idx="27">
                  <c:v>-0.88813644881354492</c:v>
                </c:pt>
                <c:pt idx="28">
                  <c:v>-0.99613360914317239</c:v>
                </c:pt>
                <c:pt idx="29">
                  <c:v>-0.95486454474664284</c:v>
                </c:pt>
                <c:pt idx="30">
                  <c:v>-0.77051324277578859</c:v>
                </c:pt>
                <c:pt idx="31">
                  <c:v>-0.47070393216533274</c:v>
                </c:pt>
                <c:pt idx="32">
                  <c:v>-0.10036171485121445</c:v>
                </c:pt>
                <c:pt idx="33">
                  <c:v>0.28501926246997544</c:v>
                </c:pt>
                <c:pt idx="34">
                  <c:v>0.62769136129070036</c:v>
                </c:pt>
                <c:pt idx="35">
                  <c:v>0.87630668004386381</c:v>
                </c:pt>
                <c:pt idx="36">
                  <c:v>0.99361131052000851</c:v>
                </c:pt>
                <c:pt idx="37">
                  <c:v>0.96202767158608593</c:v>
                </c:pt>
                <c:pt idx="38">
                  <c:v>0.78628843213661959</c:v>
                </c:pt>
                <c:pt idx="39">
                  <c:v>0.49272734154829201</c:v>
                </c:pt>
                <c:pt idx="40">
                  <c:v>0.12533323356430415</c:v>
                </c:pt>
                <c:pt idx="41">
                  <c:v>-0.26084150628989594</c:v>
                </c:pt>
                <c:pt idx="42">
                  <c:v>-0.60793029769460649</c:v>
                </c:pt>
                <c:pt idx="43">
                  <c:v>-0.8639234171928345</c:v>
                </c:pt>
                <c:pt idx="44">
                  <c:v>-0.99046142569665163</c:v>
                </c:pt>
                <c:pt idx="45">
                  <c:v>-0.96858316112863119</c:v>
                </c:pt>
                <c:pt idx="46">
                  <c:v>-0.80156698487087641</c:v>
                </c:pt>
                <c:pt idx="47">
                  <c:v>-0.51443953378150564</c:v>
                </c:pt>
                <c:pt idx="48">
                  <c:v>-0.15022558912075903</c:v>
                </c:pt>
                <c:pt idx="49">
                  <c:v>0.23649899702372679</c:v>
                </c:pt>
                <c:pt idx="50">
                  <c:v>0.58778525229247247</c:v>
                </c:pt>
                <c:pt idx="51">
                  <c:v>0.85099448179469184</c:v>
                </c:pt>
                <c:pt idx="52">
                  <c:v>0.98668594420786815</c:v>
                </c:pt>
                <c:pt idx="53">
                  <c:v>0.9745268727865769</c:v>
                </c:pt>
                <c:pt idx="54">
                  <c:v>0.81633925071718294</c:v>
                </c:pt>
                <c:pt idx="55">
                  <c:v>0.53582679497899766</c:v>
                </c:pt>
                <c:pt idx="56">
                  <c:v>0.17502305897527662</c:v>
                </c:pt>
                <c:pt idx="57">
                  <c:v>-0.21200710992205471</c:v>
                </c:pt>
                <c:pt idx="58">
                  <c:v>-0.56726894912675707</c:v>
                </c:pt>
                <c:pt idx="59">
                  <c:v>-0.83752804004214243</c:v>
                </c:pt>
                <c:pt idx="60">
                  <c:v>-0.98228725072868905</c:v>
                </c:pt>
                <c:pt idx="61">
                  <c:v>-0.97985505238424708</c:v>
                </c:pt>
                <c:pt idx="62">
                  <c:v>-0.83059589919581289</c:v>
                </c:pt>
                <c:pt idx="63">
                  <c:v>-0.55687561648818784</c:v>
                </c:pt>
                <c:pt idx="64">
                  <c:v>-0.19970998051440617</c:v>
                </c:pt>
                <c:pt idx="65">
                  <c:v>0.1873813145857261</c:v>
                </c:pt>
                <c:pt idx="66">
                  <c:v>0.5463943467342679</c:v>
                </c:pt>
                <c:pt idx="67">
                  <c:v>0.82353259762842701</c:v>
                </c:pt>
                <c:pt idx="68">
                  <c:v>0.97726812356819337</c:v>
                </c:pt>
                <c:pt idx="69">
                  <c:v>0.98456433452920533</c:v>
                </c:pt>
                <c:pt idx="70">
                  <c:v>0.84432792550201452</c:v>
                </c:pt>
                <c:pt idx="71">
                  <c:v>0.57757270342226907</c:v>
                </c:pt>
                <c:pt idx="72">
                  <c:v>0.22427076094937892</c:v>
                </c:pt>
                <c:pt idx="73">
                  <c:v>-0.162637165194883</c:v>
                </c:pt>
                <c:pt idx="74">
                  <c:v>-0.52517462996129571</c:v>
                </c:pt>
                <c:pt idx="75">
                  <c:v>-0.80901699437494778</c:v>
                </c:pt>
                <c:pt idx="76">
                  <c:v>-0.97163173291467342</c:v>
                </c:pt>
                <c:pt idx="77">
                  <c:v>-0.98865174473791373</c:v>
                </c:pt>
                <c:pt idx="78">
                  <c:v>-0.85752665619365276</c:v>
                </c:pt>
                <c:pt idx="79">
                  <c:v>-0.59790498305751638</c:v>
                </c:pt>
                <c:pt idx="80">
                  <c:v>-0.2486898871648546</c:v>
                </c:pt>
                <c:pt idx="81">
                  <c:v>0.13779029068463536</c:v>
                </c:pt>
                <c:pt idx="82">
                  <c:v>0.50362320163575902</c:v>
                </c:pt>
                <c:pt idx="83">
                  <c:v>0.79399039864783871</c:v>
                </c:pt>
                <c:pt idx="84">
                  <c:v>0.96538163883327455</c:v>
                </c:pt>
                <c:pt idx="85">
                  <c:v>0.99211470131447788</c:v>
                </c:pt>
                <c:pt idx="86">
                  <c:v>0.87018375466952724</c:v>
                </c:pt>
                <c:pt idx="87">
                  <c:v>0.6178596130903391</c:v>
                </c:pt>
                <c:pt idx="88">
                  <c:v>0.27295193551732022</c:v>
                </c:pt>
                <c:pt idx="89">
                  <c:v>-0.11285638487348394</c:v>
                </c:pt>
                <c:pt idx="90">
                  <c:v>-0.48175367410171471</c:v>
                </c:pt>
                <c:pt idx="91">
                  <c:v>-0.77846230156702112</c:v>
                </c:pt>
                <c:pt idx="92">
                  <c:v>-0.95852178901737606</c:v>
                </c:pt>
                <c:pt idx="93">
                  <c:v>-0.99495101698129973</c:v>
                </c:pt>
                <c:pt idx="94">
                  <c:v>-0.88229122643495239</c:v>
                </c:pt>
                <c:pt idx="95">
                  <c:v>-0.63742398974869052</c:v>
                </c:pt>
                <c:pt idx="96">
                  <c:v>-0.29704158157703875</c:v>
                </c:pt>
                <c:pt idx="97">
                  <c:v>8.7851196550743332E-2</c:v>
                </c:pt>
                <c:pt idx="98">
                  <c:v>0.4595798606214917</c:v>
                </c:pt>
                <c:pt idx="99">
                  <c:v>0.76244251101144878</c:v>
                </c:pt>
                <c:pt idx="100">
                  <c:v>0.95105651629515309</c:v>
                </c:pt>
                <c:pt idx="101">
                  <c:v>0.99715890026061427</c:v>
                </c:pt>
                <c:pt idx="102">
                  <c:v>0.89384142415126389</c:v>
                </c:pt>
                <c:pt idx="103">
                  <c:v>0.65658575575295353</c:v>
                </c:pt>
              </c:numCache>
            </c:numRef>
          </c:yVal>
          <c:smooth val="0"/>
          <c:extLst xmlns:c16r2="http://schemas.microsoft.com/office/drawing/2015/06/chart">
            <c:ext xmlns:c16="http://schemas.microsoft.com/office/drawing/2014/chart" uri="{C3380CC4-5D6E-409C-BE32-E72D297353CC}">
              <c16:uniqueId val="{00000001-67C4-4383-9AAF-0358CE68D393}"/>
            </c:ext>
          </c:extLst>
        </c:ser>
        <c:ser>
          <c:idx val="2"/>
          <c:order val="2"/>
          <c:tx>
            <c:strRef>
              <c:f>UnknownFreqAnalyzed!$D$9</c:f>
              <c:strCache>
                <c:ptCount val="1"/>
                <c:pt idx="0">
                  <c:v>cosine</c:v>
                </c:pt>
              </c:strCache>
            </c:strRef>
          </c:tx>
          <c:spPr>
            <a:ln w="19050" cap="rnd">
              <a:solidFill>
                <a:schemeClr val="accent3"/>
              </a:solidFill>
              <a:round/>
            </a:ln>
            <a:effectLst/>
          </c:spPr>
          <c:marker>
            <c:symbol val="none"/>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UnknownFreqAnalyzed!$D$10:$D$303</c:f>
              <c:numCache>
                <c:formatCode>General</c:formatCode>
                <c:ptCount val="294"/>
                <c:pt idx="0">
                  <c:v>1</c:v>
                </c:pt>
                <c:pt idx="1">
                  <c:v>0.92507720683445804</c:v>
                </c:pt>
                <c:pt idx="2">
                  <c:v>0.71153567720928534</c:v>
                </c:pt>
                <c:pt idx="3">
                  <c:v>0.39137366683720254</c:v>
                </c:pt>
                <c:pt idx="4">
                  <c:v>1.2566039883352554E-2</c:v>
                </c:pt>
                <c:pt idx="5">
                  <c:v>-0.36812455268467797</c:v>
                </c:pt>
                <c:pt idx="6">
                  <c:v>-0.69365330581280482</c:v>
                </c:pt>
                <c:pt idx="7">
                  <c:v>-0.91524117262091753</c:v>
                </c:pt>
                <c:pt idx="8">
                  <c:v>-0.99968418928329994</c:v>
                </c:pt>
                <c:pt idx="9">
                  <c:v>-0.93432894245661191</c:v>
                </c:pt>
                <c:pt idx="10">
                  <c:v>-0.72896862742141155</c:v>
                </c:pt>
                <c:pt idx="11">
                  <c:v>-0.41437558099328353</c:v>
                </c:pt>
                <c:pt idx="12">
                  <c:v>-3.7690182669935041E-2</c:v>
                </c:pt>
                <c:pt idx="13">
                  <c:v>0.34464292317451717</c:v>
                </c:pt>
                <c:pt idx="14">
                  <c:v>0.67533280812102436</c:v>
                </c:pt>
                <c:pt idx="15">
                  <c:v>0.90482705246601969</c:v>
                </c:pt>
                <c:pt idx="16">
                  <c:v>0.99873695660601747</c:v>
                </c:pt>
                <c:pt idx="17">
                  <c:v>0.94299053589286452</c:v>
                </c:pt>
                <c:pt idx="18">
                  <c:v>0.74594114542418177</c:v>
                </c:pt>
                <c:pt idx="19">
                  <c:v>0.43711576665093343</c:v>
                </c:pt>
                <c:pt idx="20">
                  <c:v>6.2790519529313318E-2</c:v>
                </c:pt>
                <c:pt idx="21">
                  <c:v>-0.32094360980721015</c:v>
                </c:pt>
                <c:pt idx="22">
                  <c:v>-0.65658575575295741</c:v>
                </c:pt>
                <c:pt idx="23">
                  <c:v>-0.89384142415126389</c:v>
                </c:pt>
                <c:pt idx="24">
                  <c:v>-0.99715890026061382</c:v>
                </c:pt>
                <c:pt idx="25">
                  <c:v>-0.95105651629515364</c:v>
                </c:pt>
                <c:pt idx="26">
                  <c:v>-0.76244251101144767</c:v>
                </c:pt>
                <c:pt idx="27">
                  <c:v>-0.45957986062148709</c:v>
                </c:pt>
                <c:pt idx="28">
                  <c:v>-8.7851196550743457E-2</c:v>
                </c:pt>
                <c:pt idx="29">
                  <c:v>0.29704158157703525</c:v>
                </c:pt>
                <c:pt idx="30">
                  <c:v>0.63742398974869041</c:v>
                </c:pt>
                <c:pt idx="31">
                  <c:v>0.88229122643495317</c:v>
                </c:pt>
                <c:pt idx="32">
                  <c:v>0.99495101698130017</c:v>
                </c:pt>
                <c:pt idx="33">
                  <c:v>0.95852178901737606</c:v>
                </c:pt>
                <c:pt idx="34">
                  <c:v>0.77846230156702345</c:v>
                </c:pt>
                <c:pt idx="35">
                  <c:v>0.48175367410171482</c:v>
                </c:pt>
                <c:pt idx="36">
                  <c:v>0.11285638487348054</c:v>
                </c:pt>
                <c:pt idx="37">
                  <c:v>-0.27295193551732522</c:v>
                </c:pt>
                <c:pt idx="38">
                  <c:v>-0.61785961309033344</c:v>
                </c:pt>
                <c:pt idx="39">
                  <c:v>-0.87018375466952536</c:v>
                </c:pt>
                <c:pt idx="40">
                  <c:v>-0.99211470131447788</c:v>
                </c:pt>
                <c:pt idx="41">
                  <c:v>-0.9653816388332741</c:v>
                </c:pt>
                <c:pt idx="42">
                  <c:v>-0.79399039864783449</c:v>
                </c:pt>
                <c:pt idx="43">
                  <c:v>-0.50362320163576224</c:v>
                </c:pt>
                <c:pt idx="44">
                  <c:v>-0.1377902906846355</c:v>
                </c:pt>
                <c:pt idx="45">
                  <c:v>0.24868988716485446</c:v>
                </c:pt>
                <c:pt idx="46">
                  <c:v>0.59790498305751916</c:v>
                </c:pt>
                <c:pt idx="47">
                  <c:v>0.85752665619365276</c:v>
                </c:pt>
                <c:pt idx="48">
                  <c:v>0.98865174473791373</c:v>
                </c:pt>
                <c:pt idx="49">
                  <c:v>0.97163173291467342</c:v>
                </c:pt>
                <c:pt idx="50">
                  <c:v>0.8090169943749479</c:v>
                </c:pt>
                <c:pt idx="51">
                  <c:v>0.52517462996129582</c:v>
                </c:pt>
                <c:pt idx="52">
                  <c:v>0.16263716519488311</c:v>
                </c:pt>
                <c:pt idx="53">
                  <c:v>-0.22427076094938228</c:v>
                </c:pt>
                <c:pt idx="54">
                  <c:v>-0.57757270342226896</c:v>
                </c:pt>
                <c:pt idx="55">
                  <c:v>-0.84432792550201441</c:v>
                </c:pt>
                <c:pt idx="56">
                  <c:v>-0.98456433452920533</c:v>
                </c:pt>
                <c:pt idx="57">
                  <c:v>-0.97726812356819348</c:v>
                </c:pt>
                <c:pt idx="58">
                  <c:v>-0.82353259762842701</c:v>
                </c:pt>
                <c:pt idx="59">
                  <c:v>-0.54639434673426801</c:v>
                </c:pt>
                <c:pt idx="60">
                  <c:v>-0.18738131458572274</c:v>
                </c:pt>
                <c:pt idx="61">
                  <c:v>0.19970998051440603</c:v>
                </c:pt>
                <c:pt idx="62">
                  <c:v>0.55687561648818773</c:v>
                </c:pt>
                <c:pt idx="63">
                  <c:v>0.83059589919581278</c:v>
                </c:pt>
                <c:pt idx="64">
                  <c:v>0.97985505238424708</c:v>
                </c:pt>
                <c:pt idx="65">
                  <c:v>0.98228725072868839</c:v>
                </c:pt>
                <c:pt idx="66">
                  <c:v>0.83752804004214254</c:v>
                </c:pt>
                <c:pt idx="67">
                  <c:v>0.56726894912675718</c:v>
                </c:pt>
                <c:pt idx="68">
                  <c:v>0.21200710992205482</c:v>
                </c:pt>
                <c:pt idx="69">
                  <c:v>-0.17502305897527648</c:v>
                </c:pt>
                <c:pt idx="70">
                  <c:v>-0.53582679497899754</c:v>
                </c:pt>
                <c:pt idx="71">
                  <c:v>-0.81633925071718283</c:v>
                </c:pt>
                <c:pt idx="72">
                  <c:v>-0.97452687278657768</c:v>
                </c:pt>
                <c:pt idx="73">
                  <c:v>-0.98668594420786815</c:v>
                </c:pt>
                <c:pt idx="74">
                  <c:v>-0.85099448179469184</c:v>
                </c:pt>
                <c:pt idx="75">
                  <c:v>-0.58778525229247258</c:v>
                </c:pt>
                <c:pt idx="76">
                  <c:v>-0.2364989970237269</c:v>
                </c:pt>
                <c:pt idx="77">
                  <c:v>0.15022558912075892</c:v>
                </c:pt>
                <c:pt idx="78">
                  <c:v>0.51443953378150553</c:v>
                </c:pt>
                <c:pt idx="79">
                  <c:v>0.80156698487087841</c:v>
                </c:pt>
                <c:pt idx="80">
                  <c:v>0.96858316112863119</c:v>
                </c:pt>
                <c:pt idx="81">
                  <c:v>0.99046142569665163</c:v>
                </c:pt>
                <c:pt idx="82">
                  <c:v>0.86392341719283638</c:v>
                </c:pt>
                <c:pt idx="83">
                  <c:v>0.60793029769460094</c:v>
                </c:pt>
                <c:pt idx="84">
                  <c:v>0.26084150628989433</c:v>
                </c:pt>
                <c:pt idx="85">
                  <c:v>-0.12533323356430401</c:v>
                </c:pt>
                <c:pt idx="86">
                  <c:v>-0.49272734154828884</c:v>
                </c:pt>
                <c:pt idx="87">
                  <c:v>-0.78628843213661515</c:v>
                </c:pt>
                <c:pt idx="88">
                  <c:v>-0.96202767158608726</c:v>
                </c:pt>
                <c:pt idx="89">
                  <c:v>-0.99361131052000817</c:v>
                </c:pt>
                <c:pt idx="90">
                  <c:v>-0.87630668004386392</c:v>
                </c:pt>
                <c:pt idx="91">
                  <c:v>-0.62769136129070324</c:v>
                </c:pt>
                <c:pt idx="92">
                  <c:v>-0.28501926246997555</c:v>
                </c:pt>
                <c:pt idx="93">
                  <c:v>0.10036171485121963</c:v>
                </c:pt>
                <c:pt idx="94">
                  <c:v>0.47070393216533418</c:v>
                </c:pt>
                <c:pt idx="95">
                  <c:v>0.77051324277578859</c:v>
                </c:pt>
                <c:pt idx="96">
                  <c:v>0.95486454474664173</c:v>
                </c:pt>
                <c:pt idx="97">
                  <c:v>0.9961336091431725</c:v>
                </c:pt>
                <c:pt idx="98">
                  <c:v>0.88813644881354248</c:v>
                </c:pt>
                <c:pt idx="99">
                  <c:v>0.64705596156944323</c:v>
                </c:pt>
                <c:pt idx="100">
                  <c:v>0.30901699437494889</c:v>
                </c:pt>
                <c:pt idx="101">
                  <c:v>-7.5326805527928281E-2</c:v>
                </c:pt>
                <c:pt idx="102">
                  <c:v>-0.44838321609003201</c:v>
                </c:pt>
                <c:pt idx="103">
                  <c:v>-0.75425138073610642</c:v>
                </c:pt>
              </c:numCache>
            </c:numRef>
          </c:yVal>
          <c:smooth val="0"/>
          <c:extLst xmlns:c16r2="http://schemas.microsoft.com/office/drawing/2015/06/chart">
            <c:ext xmlns:c16="http://schemas.microsoft.com/office/drawing/2014/chart" uri="{C3380CC4-5D6E-409C-BE32-E72D297353CC}">
              <c16:uniqueId val="{00000002-67C4-4383-9AAF-0358CE68D393}"/>
            </c:ext>
          </c:extLst>
        </c:ser>
        <c:ser>
          <c:idx val="3"/>
          <c:order val="3"/>
          <c:tx>
            <c:strRef>
              <c:f>UnknownFreqAnalyzed!$E$9</c:f>
              <c:strCache>
                <c:ptCount val="1"/>
                <c:pt idx="0">
                  <c:v>predictions</c:v>
                </c:pt>
              </c:strCache>
            </c:strRef>
          </c:tx>
          <c:spPr>
            <a:ln w="19050" cap="rnd">
              <a:solidFill>
                <a:schemeClr val="accent4"/>
              </a:solidFill>
              <a:round/>
            </a:ln>
            <a:effectLst/>
          </c:spPr>
          <c:marker>
            <c:symbol val="none"/>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UnknownFreqAnalyzed!$E$10:$E$303</c:f>
              <c:numCache>
                <c:formatCode>General</c:formatCode>
                <c:ptCount val="294"/>
                <c:pt idx="0">
                  <c:v>99.950014893421255</c:v>
                </c:pt>
                <c:pt idx="1">
                  <c:v>100.25708344377036</c:v>
                </c:pt>
                <c:pt idx="2">
                  <c:v>100.52557364277926</c:v>
                </c:pt>
                <c:pt idx="3">
                  <c:v>100.71525341915337</c:v>
                </c:pt>
                <c:pt idx="4">
                  <c:v>100.79770009558672</c:v>
                </c:pt>
                <c:pt idx="5">
                  <c:v>100.76055940150813</c:v>
                </c:pt>
                <c:pt idx="6">
                  <c:v>100.60939670599855</c:v>
                </c:pt>
                <c:pt idx="7">
                  <c:v>100.36686307179798</c:v>
                </c:pt>
                <c:pt idx="8">
                  <c:v>100.06930109352822</c:v>
                </c:pt>
                <c:pt idx="9">
                  <c:v>99.761299120292961</c:v>
                </c:pt>
                <c:pt idx="10">
                  <c:v>99.489009888362745</c:v>
                </c:pt>
                <c:pt idx="11">
                  <c:v>99.293234737347817</c:v>
                </c:pt>
                <c:pt idx="12">
                  <c:v>99.203309709541045</c:v>
                </c:pt>
                <c:pt idx="13">
                  <c:v>99.232709673459979</c:v>
                </c:pt>
                <c:pt idx="14">
                  <c:v>99.377029174273076</c:v>
                </c:pt>
                <c:pt idx="15">
                  <c:v>99.614642571762005</c:v>
                </c:pt>
                <c:pt idx="16">
                  <c:v>99.909944547059894</c:v>
                </c:pt>
                <c:pt idx="17">
                  <c:v>100.21868540253351</c:v>
                </c:pt>
                <c:pt idx="18">
                  <c:v>100.49460168367004</c:v>
                </c:pt>
                <c:pt idx="19">
                  <c:v>100.69634855354431</c:v>
                </c:pt>
                <c:pt idx="20">
                  <c:v>100.79369513414953</c:v>
                </c:pt>
                <c:pt idx="21">
                  <c:v>100.7720544700376</c:v>
                </c:pt>
                <c:pt idx="22">
                  <c:v>100.63466931921096</c:v>
                </c:pt>
                <c:pt idx="23">
                  <c:v>100.40212624014839</c:v>
                </c:pt>
                <c:pt idx="24">
                  <c:v>100.10927078687929</c:v>
                </c:pt>
                <c:pt idx="25">
                  <c:v>99.799986056509013</c:v>
                </c:pt>
                <c:pt idx="26">
                  <c:v>99.520617000803142</c:v>
                </c:pt>
                <c:pt idx="27">
                  <c:v>99.313025839716673</c:v>
                </c:pt>
                <c:pt idx="28">
                  <c:v>99.208319192499786</c:v>
                </c:pt>
                <c:pt idx="29">
                  <c:v>99.222186888097426</c:v>
                </c:pt>
                <c:pt idx="30">
                  <c:v>99.352550913531729</c:v>
                </c:pt>
                <c:pt idx="31">
                  <c:v>99.579876794974993</c:v>
                </c:pt>
                <c:pt idx="32">
                  <c:v>99.870100752434126</c:v>
                </c:pt>
                <c:pt idx="33">
                  <c:v>100.17973400683636</c:v>
                </c:pt>
                <c:pt idx="34">
                  <c:v>100.46237938162815</c:v>
                </c:pt>
                <c:pt idx="35">
                  <c:v>100.67568371490009</c:v>
                </c:pt>
                <c:pt idx="36">
                  <c:v>100.78768429376605</c:v>
                </c:pt>
                <c:pt idx="37">
                  <c:v>100.78159832581647</c:v>
                </c:pt>
                <c:pt idx="38">
                  <c:v>100.65833776648714</c:v>
                </c:pt>
                <c:pt idx="39">
                  <c:v>100.43637266656224</c:v>
                </c:pt>
                <c:pt idx="40">
                  <c:v>100.14896351658507</c:v>
                </c:pt>
                <c:pt idx="41">
                  <c:v>99.839177309150884</c:v>
                </c:pt>
                <c:pt idx="42">
                  <c:v>99.553434140149932</c:v>
                </c:pt>
                <c:pt idx="43">
                  <c:v>99.33455136228126</c:v>
                </c:pt>
                <c:pt idx="44">
                  <c:v>99.215327593732383</c:v>
                </c:pt>
                <c:pt idx="45">
                  <c:v>99.213627990006103</c:v>
                </c:pt>
                <c:pt idx="46">
                  <c:v>99.329707229219323</c:v>
                </c:pt>
                <c:pt idx="47">
                  <c:v>99.546171349711273</c:v>
                </c:pt>
                <c:pt idx="48">
                  <c:v>99.830584158427172</c:v>
                </c:pt>
                <c:pt idx="49">
                  <c:v>100.14032765128493</c:v>
                </c:pt>
                <c:pt idx="50">
                  <c:v>100.42898813298505</c:v>
                </c:pt>
                <c:pt idx="51">
                  <c:v>100.65331110439656</c:v>
                </c:pt>
                <c:pt idx="52">
                  <c:v>100.77968275834075</c:v>
                </c:pt>
                <c:pt idx="53">
                  <c:v>100.78916686023675</c:v>
                </c:pt>
                <c:pt idx="54">
                  <c:v>100.68034225927512</c:v>
                </c:pt>
                <c:pt idx="55">
                  <c:v>100.4695158415942</c:v>
                </c:pt>
                <c:pt idx="56">
                  <c:v>100.18827901536547</c:v>
                </c:pt>
                <c:pt idx="57">
                  <c:v>99.878773877713058</c:v>
                </c:pt>
                <c:pt idx="58">
                  <c:v>99.587378407461003</c:v>
                </c:pt>
                <c:pt idx="59">
                  <c:v>99.357756929703413</c:v>
                </c:pt>
                <c:pt idx="60">
                  <c:v>99.224317209409094</c:v>
                </c:pt>
                <c:pt idx="61">
                  <c:v>99.207054599705415</c:v>
                </c:pt>
                <c:pt idx="62">
                  <c:v>99.308555826465025</c:v>
                </c:pt>
                <c:pt idx="63">
                  <c:v>99.513611378850783</c:v>
                </c:pt>
                <c:pt idx="64">
                  <c:v>99.791494587385031</c:v>
                </c:pt>
                <c:pt idx="65">
                  <c:v>100.10056587975339</c:v>
                </c:pt>
                <c:pt idx="66">
                  <c:v>100.39451228693279</c:v>
                </c:pt>
                <c:pt idx="67">
                  <c:v>100.62928723718954</c:v>
                </c:pt>
                <c:pt idx="68">
                  <c:v>100.76971074044657</c:v>
                </c:pt>
                <c:pt idx="69">
                  <c:v>100.79474095452365</c:v>
                </c:pt>
                <c:pt idx="70">
                  <c:v>100.70062721231642</c:v>
                </c:pt>
                <c:pt idx="71">
                  <c:v>100.50147204270772</c:v>
                </c:pt>
                <c:pt idx="72">
                  <c:v>100.22711796885845</c:v>
                </c:pt>
                <c:pt idx="73">
                  <c:v>99.91867573782686</c:v>
                </c:pt>
                <c:pt idx="74">
                  <c:v>99.622364056571158</c:v>
                </c:pt>
                <c:pt idx="75">
                  <c:v>99.382583922705848</c:v>
                </c:pt>
                <c:pt idx="76">
                  <c:v>99.235265330980525</c:v>
                </c:pt>
                <c:pt idx="77">
                  <c:v>99.202483322149746</c:v>
                </c:pt>
                <c:pt idx="78">
                  <c:v>99.289150135547857</c:v>
                </c:pt>
                <c:pt idx="79">
                  <c:v>99.482279131705766</c:v>
                </c:pt>
                <c:pt idx="80">
                  <c:v>99.752930782956682</c:v>
                </c:pt>
                <c:pt idx="81">
                  <c:v>100.06054913392741</c:v>
                </c:pt>
                <c:pt idx="82">
                  <c:v>100.35903893245056</c:v>
                </c:pt>
                <c:pt idx="83">
                  <c:v>100.60367279965259</c:v>
                </c:pt>
                <c:pt idx="84">
                  <c:v>100.75779343026613</c:v>
                </c:pt>
                <c:pt idx="85">
                  <c:v>100.79830652803122</c:v>
                </c:pt>
                <c:pt idx="86">
                  <c:v>100.71914138405914</c:v>
                </c:pt>
                <c:pt idx="87">
                  <c:v>100.53216054576539</c:v>
                </c:pt>
                <c:pt idx="88">
                  <c:v>100.26538226649674</c:v>
                </c:pt>
                <c:pt idx="89">
                  <c:v>99.958782093930637</c:v>
                </c:pt>
                <c:pt idx="90">
                  <c:v>99.658302710694443</c:v>
                </c:pt>
                <c:pt idx="91">
                  <c:v>99.408969626149585</c:v>
                </c:pt>
                <c:pt idx="92">
                  <c:v>99.248144302541419</c:v>
                </c:pt>
                <c:pt idx="93">
                  <c:v>99.199925704782927</c:v>
                </c:pt>
                <c:pt idx="94">
                  <c:v>99.271539176927263</c:v>
                </c:pt>
                <c:pt idx="95">
                  <c:v>99.45225375625175</c:v>
                </c:pt>
                <c:pt idx="96">
                  <c:v>99.714990160658971</c:v>
                </c:pt>
                <c:pt idx="97">
                  <c:v>100.02037849957996</c:v>
                </c:pt>
                <c:pt idx="98">
                  <c:v>100.32265767831048</c:v>
                </c:pt>
                <c:pt idx="99">
                  <c:v>100.57653249607792</c:v>
                </c:pt>
                <c:pt idx="100">
                  <c:v>100.74396093195925</c:v>
                </c:pt>
                <c:pt idx="101">
                  <c:v>100.79985457381134</c:v>
                </c:pt>
                <c:pt idx="102">
                  <c:v>100.73583800609867</c:v>
                </c:pt>
                <c:pt idx="103">
                  <c:v>100.56150382894506</c:v>
                </c:pt>
              </c:numCache>
            </c:numRef>
          </c:yVal>
          <c:smooth val="0"/>
          <c:extLst xmlns:c16r2="http://schemas.microsoft.com/office/drawing/2015/06/chart">
            <c:ext xmlns:c16="http://schemas.microsoft.com/office/drawing/2014/chart" uri="{C3380CC4-5D6E-409C-BE32-E72D297353CC}">
              <c16:uniqueId val="{00000003-67C4-4383-9AAF-0358CE68D393}"/>
            </c:ext>
          </c:extLst>
        </c:ser>
        <c:ser>
          <c:idx val="4"/>
          <c:order val="4"/>
          <c:tx>
            <c:strRef>
              <c:f>UnknownFreqAnalyzed!$F$9</c:f>
              <c:strCache>
                <c:ptCount val="1"/>
                <c:pt idx="0">
                  <c:v>residuals</c:v>
                </c:pt>
              </c:strCache>
            </c:strRef>
          </c:tx>
          <c:spPr>
            <a:ln w="19050" cap="rnd">
              <a:solidFill>
                <a:schemeClr val="accent5"/>
              </a:solidFill>
              <a:round/>
            </a:ln>
            <a:effectLst/>
          </c:spPr>
          <c:marker>
            <c:symbol val="none"/>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UnknownFreqAnalyzed!$F$10:$F$303</c:f>
              <c:numCache>
                <c:formatCode>General</c:formatCode>
                <c:ptCount val="294"/>
                <c:pt idx="0">
                  <c:v>4.9985106578745331E-2</c:v>
                </c:pt>
                <c:pt idx="1">
                  <c:v>4.5831456601831633E-2</c:v>
                </c:pt>
                <c:pt idx="2">
                  <c:v>3.5147613587824367E-2</c:v>
                </c:pt>
                <c:pt idx="3">
                  <c:v>1.9774439168671165E-2</c:v>
                </c:pt>
                <c:pt idx="4">
                  <c:v>2.1777591389451345E-3</c:v>
                </c:pt>
                <c:pt idx="5">
                  <c:v>-1.4945287147696718E-2</c:v>
                </c:pt>
                <c:pt idx="6">
                  <c:v>-2.9079388893663349E-2</c:v>
                </c:pt>
                <c:pt idx="7">
                  <c:v>-3.8260451561257014E-2</c:v>
                </c:pt>
                <c:pt idx="8">
                  <c:v>-4.1346998965138937E-2</c:v>
                </c:pt>
                <c:pt idx="9">
                  <c:v>-3.8156332810345361E-2</c:v>
                </c:pt>
                <c:pt idx="10">
                  <c:v>-2.9450241760585527E-2</c:v>
                </c:pt>
                <c:pt idx="11">
                  <c:v>-1.6778606376362859E-2</c:v>
                </c:pt>
                <c:pt idx="12">
                  <c:v>-2.2106258526406464E-3</c:v>
                </c:pt>
                <c:pt idx="13">
                  <c:v>1.2000619020625436E-2</c:v>
                </c:pt>
                <c:pt idx="14">
                  <c:v>2.3766223950588028E-2</c:v>
                </c:pt>
                <c:pt idx="15">
                  <c:v>3.1468430067604913E-2</c:v>
                </c:pt>
                <c:pt idx="16">
                  <c:v>3.4181405812802268E-2</c:v>
                </c:pt>
                <c:pt idx="17">
                  <c:v>3.1775979943347465E-2</c:v>
                </c:pt>
                <c:pt idx="18">
                  <c:v>2.489769480052928E-2</c:v>
                </c:pt>
                <c:pt idx="19">
                  <c:v>1.4827619015022719E-2</c:v>
                </c:pt>
                <c:pt idx="20">
                  <c:v>3.2530985269403345E-3</c:v>
                </c:pt>
                <c:pt idx="21">
                  <c:v>-8.0116496162929707E-3</c:v>
                </c:pt>
                <c:pt idx="22">
                  <c:v>-1.7309276994012635E-2</c:v>
                </c:pt>
                <c:pt idx="23">
                  <c:v>-2.3383089733016504E-2</c:v>
                </c:pt>
                <c:pt idx="24">
                  <c:v>-2.5545029485840587E-2</c:v>
                </c:pt>
                <c:pt idx="25">
                  <c:v>-2.3745705557303154E-2</c:v>
                </c:pt>
                <c:pt idx="26">
                  <c:v>-1.8540908847015203E-2</c:v>
                </c:pt>
                <c:pt idx="27">
                  <c:v>-1.0965714034611551E-2</c:v>
                </c:pt>
                <c:pt idx="28">
                  <c:v>-2.3413812487831365E-3</c:v>
                </c:pt>
                <c:pt idx="29">
                  <c:v>5.9503495339470192E-3</c:v>
                </c:pt>
                <c:pt idx="30">
                  <c:v>1.268762236117027E-2</c:v>
                </c:pt>
                <c:pt idx="31">
                  <c:v>1.6988483908221497E-2</c:v>
                </c:pt>
                <c:pt idx="32">
                  <c:v>1.8424039155192418E-2</c:v>
                </c:pt>
                <c:pt idx="33">
                  <c:v>1.7050617811008806E-2</c:v>
                </c:pt>
                <c:pt idx="34">
                  <c:v>1.3360911895290428E-2</c:v>
                </c:pt>
                <c:pt idx="35">
                  <c:v>8.1674256828421221E-3</c:v>
                </c:pt>
                <c:pt idx="36">
                  <c:v>2.4420645146534525E-3</c:v>
                </c:pt>
                <c:pt idx="37">
                  <c:v>-2.8583434154967335E-3</c:v>
                </c:pt>
                <c:pt idx="38">
                  <c:v>-6.9501524321964325E-3</c:v>
                </c:pt>
                <c:pt idx="39">
                  <c:v>-9.3387471641364073E-3</c:v>
                </c:pt>
                <c:pt idx="40">
                  <c:v>-9.8750084615915057E-3</c:v>
                </c:pt>
                <c:pt idx="41">
                  <c:v>-8.7465646272164577E-3</c:v>
                </c:pt>
                <c:pt idx="42">
                  <c:v>-6.409769227502693E-3</c:v>
                </c:pt>
                <c:pt idx="43">
                  <c:v>-3.4785410443021192E-3</c:v>
                </c:pt>
                <c:pt idx="44">
                  <c:v>-5.9309321352429833E-4</c:v>
                </c:pt>
                <c:pt idx="45">
                  <c:v>1.7059290335197375E-3</c:v>
                </c:pt>
                <c:pt idx="46">
                  <c:v>3.0745852263436291E-3</c:v>
                </c:pt>
                <c:pt idx="47">
                  <c:v>3.4170945421578836E-3</c:v>
                </c:pt>
                <c:pt idx="48">
                  <c:v>2.8839108068297037E-3</c:v>
                </c:pt>
                <c:pt idx="49">
                  <c:v>1.819129999844904E-3</c:v>
                </c:pt>
                <c:pt idx="50">
                  <c:v>6.6958556030272121E-4</c:v>
                </c:pt>
                <c:pt idx="51">
                  <c:v>-1.2488801580445852E-4</c:v>
                </c:pt>
                <c:pt idx="52">
                  <c:v>-2.3720913439717606E-4</c:v>
                </c:pt>
                <c:pt idx="53">
                  <c:v>4.6695991329670505E-4</c:v>
                </c:pt>
                <c:pt idx="54">
                  <c:v>1.8915845112985608E-3</c:v>
                </c:pt>
                <c:pt idx="55">
                  <c:v>3.7232360697885269E-3</c:v>
                </c:pt>
                <c:pt idx="56">
                  <c:v>5.4929426879084531E-3</c:v>
                </c:pt>
                <c:pt idx="57">
                  <c:v>6.6754275149776277E-3</c:v>
                </c:pt>
                <c:pt idx="58">
                  <c:v>6.8065510607340229E-3</c:v>
                </c:pt>
                <c:pt idx="59">
                  <c:v>5.5955914865819523E-3</c:v>
                </c:pt>
                <c:pt idx="60">
                  <c:v>3.0091748830187726E-3</c:v>
                </c:pt>
                <c:pt idx="61">
                  <c:v>-6.9173227998930997E-4</c:v>
                </c:pt>
                <c:pt idx="62">
                  <c:v>-4.9720756994560134E-3</c:v>
                </c:pt>
                <c:pt idx="63">
                  <c:v>-9.0999833904845673E-3</c:v>
                </c:pt>
                <c:pt idx="64">
                  <c:v>-1.2269907504617095E-2</c:v>
                </c:pt>
                <c:pt idx="65">
                  <c:v>-1.3751179073139497E-2</c:v>
                </c:pt>
                <c:pt idx="66">
                  <c:v>-1.3035568576441392E-2</c:v>
                </c:pt>
                <c:pt idx="67">
                  <c:v>-9.9560713945834323E-3</c:v>
                </c:pt>
                <c:pt idx="68">
                  <c:v>-4.7527704955427907E-3</c:v>
                </c:pt>
                <c:pt idx="69">
                  <c:v>1.930174226643544E-3</c:v>
                </c:pt>
                <c:pt idx="70">
                  <c:v>9.120867766370111E-3</c:v>
                </c:pt>
                <c:pt idx="71">
                  <c:v>1.5660918995038742E-2</c:v>
                </c:pt>
                <c:pt idx="72">
                  <c:v>2.0391067293473952E-2</c:v>
                </c:pt>
                <c:pt idx="73">
                  <c:v>2.235158754373856E-2</c:v>
                </c:pt>
                <c:pt idx="74">
                  <c:v>2.0963468407131813E-2</c:v>
                </c:pt>
                <c:pt idx="75">
                  <c:v>1.6157650515182809E-2</c:v>
                </c:pt>
                <c:pt idx="76">
                  <c:v>8.4266335064739906E-3</c:v>
                </c:pt>
                <c:pt idx="77">
                  <c:v>-1.2154252269169774E-3</c:v>
                </c:pt>
                <c:pt idx="78">
                  <c:v>-1.1363188921137635E-2</c:v>
                </c:pt>
                <c:pt idx="79">
                  <c:v>-2.0424845317748463E-2</c:v>
                </c:pt>
                <c:pt idx="80">
                  <c:v>-2.6871237629137568E-2</c:v>
                </c:pt>
                <c:pt idx="81">
                  <c:v>-2.9490512185063267E-2</c:v>
                </c:pt>
                <c:pt idx="82">
                  <c:v>-2.7606326078071675E-2</c:v>
                </c:pt>
                <c:pt idx="83">
                  <c:v>-2.1221464579113558E-2</c:v>
                </c:pt>
                <c:pt idx="84">
                  <c:v>-1.105905319276701E-2</c:v>
                </c:pt>
                <c:pt idx="85">
                  <c:v>1.511010333416607E-3</c:v>
                </c:pt>
                <c:pt idx="86">
                  <c:v>1.465456083325023E-2</c:v>
                </c:pt>
                <c:pt idx="87">
                  <c:v>2.6340650377889574E-2</c:v>
                </c:pt>
                <c:pt idx="88">
                  <c:v>3.4655026920390242E-2</c:v>
                </c:pt>
                <c:pt idx="89">
                  <c:v>3.8111270956676435E-2</c:v>
                </c:pt>
                <c:pt idx="90">
                  <c:v>3.5909349943580082E-2</c:v>
                </c:pt>
                <c:pt idx="91">
                  <c:v>2.8097512951916315E-2</c:v>
                </c:pt>
                <c:pt idx="92">
                  <c:v>1.5607009947800066E-2</c:v>
                </c:pt>
                <c:pt idx="93">
                  <c:v>1.4818631106550129E-4</c:v>
                </c:pt>
                <c:pt idx="94">
                  <c:v>-1.6021784692838992E-2</c:v>
                </c:pt>
                <c:pt idx="95">
                  <c:v>-3.0428304186500554E-2</c:v>
                </c:pt>
                <c:pt idx="96">
                  <c:v>-4.0757839423108067E-2</c:v>
                </c:pt>
                <c:pt idx="97">
                  <c:v>-4.5227645415252482E-2</c:v>
                </c:pt>
                <c:pt idx="98">
                  <c:v>-4.2887882962745039E-2</c:v>
                </c:pt>
                <c:pt idx="99">
                  <c:v>-3.3805652750032777E-2</c:v>
                </c:pt>
                <c:pt idx="100">
                  <c:v>-1.9097158337459064E-2</c:v>
                </c:pt>
                <c:pt idx="101">
                  <c:v>-7.9689171374752732E-4</c:v>
                </c:pt>
                <c:pt idx="102">
                  <c:v>1.8421983636955019E-2</c:v>
                </c:pt>
                <c:pt idx="103">
                  <c:v>3.563791180629039E-2</c:v>
                </c:pt>
              </c:numCache>
            </c:numRef>
          </c:yVal>
          <c:smooth val="0"/>
          <c:extLst xmlns:c16r2="http://schemas.microsoft.com/office/drawing/2015/06/chart">
            <c:ext xmlns:c16="http://schemas.microsoft.com/office/drawing/2014/chart" uri="{C3380CC4-5D6E-409C-BE32-E72D297353CC}">
              <c16:uniqueId val="{00000004-67C4-4383-9AAF-0358CE68D393}"/>
            </c:ext>
          </c:extLst>
        </c:ser>
        <c:dLbls>
          <c:showLegendKey val="0"/>
          <c:showVal val="0"/>
          <c:showCatName val="0"/>
          <c:showSerName val="0"/>
          <c:showPercent val="0"/>
          <c:showBubbleSize val="0"/>
        </c:dLbls>
        <c:axId val="469818808"/>
        <c:axId val="469819200"/>
      </c:scatterChart>
      <c:valAx>
        <c:axId val="46981880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19200"/>
        <c:crosses val="autoZero"/>
        <c:crossBetween val="midCat"/>
      </c:valAx>
      <c:valAx>
        <c:axId val="469819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1880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UnknownFreqAnalyzed!$O$5</c:f>
          <c:strCache>
            <c:ptCount val="1"/>
            <c:pt idx="0">
              <c:v>Overall Amplitude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UnknownFreqAnalyzed!$N$7:$N$107</c:f>
              <c:numCache>
                <c:formatCode>General</c:formatCode>
                <c:ptCount val="101"/>
                <c:pt idx="0">
                  <c:v>0.2</c:v>
                </c:pt>
                <c:pt idx="1">
                  <c:v>0.21</c:v>
                </c:pt>
                <c:pt idx="2">
                  <c:v>0.22</c:v>
                </c:pt>
                <c:pt idx="3">
                  <c:v>0.23</c:v>
                </c:pt>
                <c:pt idx="4">
                  <c:v>0.24</c:v>
                </c:pt>
                <c:pt idx="5">
                  <c:v>0.25</c:v>
                </c:pt>
                <c:pt idx="6">
                  <c:v>0.26</c:v>
                </c:pt>
                <c:pt idx="7">
                  <c:v>0.27</c:v>
                </c:pt>
                <c:pt idx="8">
                  <c:v>0.28000000000000003</c:v>
                </c:pt>
                <c:pt idx="9">
                  <c:v>0.28999999999999998</c:v>
                </c:pt>
                <c:pt idx="10">
                  <c:v>0.3</c:v>
                </c:pt>
                <c:pt idx="11">
                  <c:v>0.31</c:v>
                </c:pt>
                <c:pt idx="12">
                  <c:v>0.32</c:v>
                </c:pt>
                <c:pt idx="13">
                  <c:v>0.33</c:v>
                </c:pt>
                <c:pt idx="14">
                  <c:v>0.34</c:v>
                </c:pt>
                <c:pt idx="15">
                  <c:v>0.35</c:v>
                </c:pt>
                <c:pt idx="16">
                  <c:v>0.36</c:v>
                </c:pt>
                <c:pt idx="17">
                  <c:v>0.37</c:v>
                </c:pt>
                <c:pt idx="18">
                  <c:v>0.38</c:v>
                </c:pt>
                <c:pt idx="19">
                  <c:v>0.39</c:v>
                </c:pt>
                <c:pt idx="20">
                  <c:v>0.4</c:v>
                </c:pt>
                <c:pt idx="21">
                  <c:v>0.41</c:v>
                </c:pt>
                <c:pt idx="22">
                  <c:v>0.42</c:v>
                </c:pt>
                <c:pt idx="23">
                  <c:v>0.43</c:v>
                </c:pt>
                <c:pt idx="24">
                  <c:v>0.44</c:v>
                </c:pt>
                <c:pt idx="25">
                  <c:v>0.45</c:v>
                </c:pt>
                <c:pt idx="26">
                  <c:v>0.46</c:v>
                </c:pt>
                <c:pt idx="27">
                  <c:v>0.46999999999999897</c:v>
                </c:pt>
                <c:pt idx="28">
                  <c:v>0.47999999999999898</c:v>
                </c:pt>
                <c:pt idx="29">
                  <c:v>0.48999999999999899</c:v>
                </c:pt>
                <c:pt idx="30">
                  <c:v>0.499999999999999</c:v>
                </c:pt>
                <c:pt idx="31">
                  <c:v>0.50999999999999901</c:v>
                </c:pt>
                <c:pt idx="32">
                  <c:v>0.51999999999999902</c:v>
                </c:pt>
                <c:pt idx="33">
                  <c:v>0.52999999999999903</c:v>
                </c:pt>
                <c:pt idx="34">
                  <c:v>0.53999999999999904</c:v>
                </c:pt>
                <c:pt idx="35">
                  <c:v>0.54999999999999905</c:v>
                </c:pt>
                <c:pt idx="36">
                  <c:v>0.55999999999999905</c:v>
                </c:pt>
                <c:pt idx="37">
                  <c:v>0.56999999999999895</c:v>
                </c:pt>
                <c:pt idx="38">
                  <c:v>0.57999999999999896</c:v>
                </c:pt>
                <c:pt idx="39">
                  <c:v>0.58999999999999897</c:v>
                </c:pt>
                <c:pt idx="40">
                  <c:v>0.59999999999999898</c:v>
                </c:pt>
                <c:pt idx="41">
                  <c:v>0.60999999999999899</c:v>
                </c:pt>
                <c:pt idx="42">
                  <c:v>0.619999999999999</c:v>
                </c:pt>
                <c:pt idx="43">
                  <c:v>0.62999999999999901</c:v>
                </c:pt>
                <c:pt idx="44">
                  <c:v>0.63999999999999901</c:v>
                </c:pt>
                <c:pt idx="45">
                  <c:v>0.64999999999999902</c:v>
                </c:pt>
                <c:pt idx="46">
                  <c:v>0.65999999999999903</c:v>
                </c:pt>
                <c:pt idx="47">
                  <c:v>0.66999999999999904</c:v>
                </c:pt>
                <c:pt idx="48">
                  <c:v>0.67999999999999905</c:v>
                </c:pt>
                <c:pt idx="49">
                  <c:v>0.68999999999999895</c:v>
                </c:pt>
                <c:pt idx="50">
                  <c:v>0.69999999999999896</c:v>
                </c:pt>
                <c:pt idx="51">
                  <c:v>0.70999999999999897</c:v>
                </c:pt>
                <c:pt idx="52">
                  <c:v>0.71999999999999897</c:v>
                </c:pt>
                <c:pt idx="53">
                  <c:v>0.72999999999999898</c:v>
                </c:pt>
                <c:pt idx="54">
                  <c:v>0.73999999999999899</c:v>
                </c:pt>
                <c:pt idx="55">
                  <c:v>0.749999999999999</c:v>
                </c:pt>
                <c:pt idx="56">
                  <c:v>0.75999999999999901</c:v>
                </c:pt>
                <c:pt idx="57">
                  <c:v>0.76999999999999902</c:v>
                </c:pt>
                <c:pt idx="58">
                  <c:v>0.77999999999999903</c:v>
                </c:pt>
                <c:pt idx="59">
                  <c:v>0.78999999999999904</c:v>
                </c:pt>
                <c:pt idx="60">
                  <c:v>0.79999999999999905</c:v>
                </c:pt>
                <c:pt idx="61">
                  <c:v>0.80999999999999905</c:v>
                </c:pt>
                <c:pt idx="62">
                  <c:v>0.81999999999999895</c:v>
                </c:pt>
                <c:pt idx="63">
                  <c:v>0.82999999999999896</c:v>
                </c:pt>
                <c:pt idx="64">
                  <c:v>0.83999999999999897</c:v>
                </c:pt>
                <c:pt idx="65">
                  <c:v>0.84999999999999898</c:v>
                </c:pt>
                <c:pt idx="66">
                  <c:v>0.85999999999999899</c:v>
                </c:pt>
                <c:pt idx="67">
                  <c:v>0.869999999999999</c:v>
                </c:pt>
                <c:pt idx="68">
                  <c:v>0.87999999999999901</c:v>
                </c:pt>
                <c:pt idx="69">
                  <c:v>0.88999999999999901</c:v>
                </c:pt>
                <c:pt idx="70">
                  <c:v>0.89999999999999902</c:v>
                </c:pt>
                <c:pt idx="71">
                  <c:v>0.90999999999999903</c:v>
                </c:pt>
                <c:pt idx="72">
                  <c:v>0.91999999999999904</c:v>
                </c:pt>
                <c:pt idx="73">
                  <c:v>0.92999999999999905</c:v>
                </c:pt>
                <c:pt idx="74">
                  <c:v>0.93999999999999895</c:v>
                </c:pt>
                <c:pt idx="75">
                  <c:v>0.94999999999999896</c:v>
                </c:pt>
                <c:pt idx="76">
                  <c:v>0.95999999999999897</c:v>
                </c:pt>
                <c:pt idx="77">
                  <c:v>0.96999999999999897</c:v>
                </c:pt>
                <c:pt idx="78">
                  <c:v>0.97999999999999798</c:v>
                </c:pt>
                <c:pt idx="79">
                  <c:v>0.98999999999999799</c:v>
                </c:pt>
                <c:pt idx="80">
                  <c:v>0.999999999999998</c:v>
                </c:pt>
                <c:pt idx="81">
                  <c:v>1.01</c:v>
                </c:pt>
                <c:pt idx="82">
                  <c:v>1.02</c:v>
                </c:pt>
                <c:pt idx="83">
                  <c:v>1.03</c:v>
                </c:pt>
                <c:pt idx="84">
                  <c:v>1.04</c:v>
                </c:pt>
                <c:pt idx="85">
                  <c:v>1.05</c:v>
                </c:pt>
                <c:pt idx="86">
                  <c:v>1.06</c:v>
                </c:pt>
                <c:pt idx="87">
                  <c:v>1.07</c:v>
                </c:pt>
                <c:pt idx="88">
                  <c:v>1.08</c:v>
                </c:pt>
                <c:pt idx="89">
                  <c:v>1.0900000000000001</c:v>
                </c:pt>
                <c:pt idx="90">
                  <c:v>1.1000000000000001</c:v>
                </c:pt>
                <c:pt idx="91">
                  <c:v>1.1100000000000001</c:v>
                </c:pt>
                <c:pt idx="92">
                  <c:v>1.1200000000000001</c:v>
                </c:pt>
                <c:pt idx="93">
                  <c:v>1.1299999999999999</c:v>
                </c:pt>
                <c:pt idx="94">
                  <c:v>1.1399999999999999</c:v>
                </c:pt>
                <c:pt idx="95">
                  <c:v>1.1499999999999999</c:v>
                </c:pt>
                <c:pt idx="96">
                  <c:v>1.1599999999999999</c:v>
                </c:pt>
                <c:pt idx="97">
                  <c:v>1.17</c:v>
                </c:pt>
                <c:pt idx="98">
                  <c:v>1.18</c:v>
                </c:pt>
                <c:pt idx="99">
                  <c:v>1.19</c:v>
                </c:pt>
                <c:pt idx="100">
                  <c:v>1.2</c:v>
                </c:pt>
              </c:numCache>
            </c:numRef>
          </c:xVal>
          <c:yVal>
            <c:numRef>
              <c:f>UnknownFreqAnalyzed!$O$7:$O$107</c:f>
              <c:numCache>
                <c:formatCode>General</c:formatCode>
                <c:ptCount val="101"/>
                <c:pt idx="0">
                  <c:v>7.0716932229656818E-2</c:v>
                </c:pt>
                <c:pt idx="1">
                  <c:v>5.5366639368128405E-2</c:v>
                </c:pt>
                <c:pt idx="2">
                  <c:v>3.563241795293378E-2</c:v>
                </c:pt>
                <c:pt idx="3">
                  <c:v>1.230192225280648E-2</c:v>
                </c:pt>
                <c:pt idx="4">
                  <c:v>1.801566993479874E-2</c:v>
                </c:pt>
                <c:pt idx="5">
                  <c:v>4.6445789917565254E-2</c:v>
                </c:pt>
                <c:pt idx="6">
                  <c:v>7.1764946468334367E-2</c:v>
                </c:pt>
                <c:pt idx="7">
                  <c:v>8.8812053815003456E-2</c:v>
                </c:pt>
                <c:pt idx="8">
                  <c:v>9.5153004654053908E-2</c:v>
                </c:pt>
                <c:pt idx="9">
                  <c:v>9.1227148358694637E-2</c:v>
                </c:pt>
                <c:pt idx="10">
                  <c:v>7.8712197559630964E-2</c:v>
                </c:pt>
                <c:pt idx="11">
                  <c:v>5.9058743103275475E-2</c:v>
                </c:pt>
                <c:pt idx="12">
                  <c:v>3.3260266109211505E-2</c:v>
                </c:pt>
                <c:pt idx="13">
                  <c:v>5.814842080677919E-3</c:v>
                </c:pt>
                <c:pt idx="14">
                  <c:v>3.3965491553036957E-2</c:v>
                </c:pt>
                <c:pt idx="15">
                  <c:v>6.8298563061216441E-2</c:v>
                </c:pt>
                <c:pt idx="16">
                  <c:v>9.7203003578557795E-2</c:v>
                </c:pt>
                <c:pt idx="17">
                  <c:v>0.11572849824716391</c:v>
                </c:pt>
                <c:pt idx="18">
                  <c:v>0.12146146781029378</c:v>
                </c:pt>
                <c:pt idx="19">
                  <c:v>0.11448306430757105</c:v>
                </c:pt>
                <c:pt idx="20">
                  <c:v>9.5966684495996019E-2</c:v>
                </c:pt>
                <c:pt idx="21">
                  <c:v>6.7093244731176491E-2</c:v>
                </c:pt>
                <c:pt idx="22">
                  <c:v>2.912473267097938E-2</c:v>
                </c:pt>
                <c:pt idx="23">
                  <c:v>1.8186645614926354E-2</c:v>
                </c:pt>
                <c:pt idx="24">
                  <c:v>6.7755161405444395E-2</c:v>
                </c:pt>
                <c:pt idx="25">
                  <c:v>0.11647481089444038</c:v>
                </c:pt>
                <c:pt idx="26">
                  <c:v>0.15674190111340208</c:v>
                </c:pt>
                <c:pt idx="27">
                  <c:v>0.18228903755018031</c:v>
                </c:pt>
                <c:pt idx="28">
                  <c:v>0.18954160707567688</c:v>
                </c:pt>
                <c:pt idx="29">
                  <c:v>0.17727171011864096</c:v>
                </c:pt>
                <c:pt idx="30">
                  <c:v>0.14510598107932096</c:v>
                </c:pt>
                <c:pt idx="31">
                  <c:v>9.259814118406974E-2</c:v>
                </c:pt>
                <c:pt idx="32">
                  <c:v>1.986706614917097E-2</c:v>
                </c:pt>
                <c:pt idx="33">
                  <c:v>7.4358180766748591E-2</c:v>
                </c:pt>
                <c:pt idx="34">
                  <c:v>0.18384075791980611</c:v>
                </c:pt>
                <c:pt idx="35">
                  <c:v>0.30234207865228369</c:v>
                </c:pt>
                <c:pt idx="36">
                  <c:v>0.41998195888329432</c:v>
                </c:pt>
                <c:pt idx="37">
                  <c:v>0.52789464132344022</c:v>
                </c:pt>
                <c:pt idx="38">
                  <c:v>0.62068140255177051</c:v>
                </c:pt>
                <c:pt idx="39">
                  <c:v>0.69601526706152517</c:v>
                </c:pt>
                <c:pt idx="40">
                  <c:v>0.75254981215640515</c:v>
                </c:pt>
                <c:pt idx="41">
                  <c:v>0.78832116124868135</c:v>
                </c:pt>
                <c:pt idx="42">
                  <c:v>0.80029662488470032</c:v>
                </c:pt>
                <c:pt idx="43">
                  <c:v>0.7848393206890445</c:v>
                </c:pt>
                <c:pt idx="44">
                  <c:v>0.73936261682993076</c:v>
                </c:pt>
                <c:pt idx="45">
                  <c:v>0.66489720170631716</c:v>
                </c:pt>
                <c:pt idx="46">
                  <c:v>0.56747473530596626</c:v>
                </c:pt>
                <c:pt idx="47">
                  <c:v>0.4565011243173579</c:v>
                </c:pt>
                <c:pt idx="48">
                  <c:v>0.34137074455968669</c:v>
                </c:pt>
                <c:pt idx="49">
                  <c:v>0.22924021726254507</c:v>
                </c:pt>
                <c:pt idx="50">
                  <c:v>0.12503078813739479</c:v>
                </c:pt>
                <c:pt idx="51">
                  <c:v>3.2647259559550078E-2</c:v>
                </c:pt>
                <c:pt idx="52">
                  <c:v>4.5908267333155443E-2</c:v>
                </c:pt>
                <c:pt idx="53">
                  <c:v>0.10569931269282584</c:v>
                </c:pt>
                <c:pt idx="54">
                  <c:v>0.14526938560030439</c:v>
                </c:pt>
                <c:pt idx="55">
                  <c:v>0.16365173765270266</c:v>
                </c:pt>
                <c:pt idx="56">
                  <c:v>0.1623240812755645</c:v>
                </c:pt>
                <c:pt idx="57">
                  <c:v>0.14482078537774232</c:v>
                </c:pt>
                <c:pt idx="58">
                  <c:v>0.11558314040041583</c:v>
                </c:pt>
                <c:pt idx="59">
                  <c:v>7.8995265113964333E-2</c:v>
                </c:pt>
                <c:pt idx="60">
                  <c:v>3.9146428350935902E-2</c:v>
                </c:pt>
                <c:pt idx="61">
                  <c:v>5.0882497755510561E-3</c:v>
                </c:pt>
                <c:pt idx="62">
                  <c:v>3.6983446083521984E-2</c:v>
                </c:pt>
                <c:pt idx="63">
                  <c:v>6.560434372164832E-2</c:v>
                </c:pt>
                <c:pt idx="64">
                  <c:v>8.4823621847953584E-2</c:v>
                </c:pt>
                <c:pt idx="65">
                  <c:v>9.3314230360314596E-2</c:v>
                </c:pt>
                <c:pt idx="66">
                  <c:v>9.1305610887715882E-2</c:v>
                </c:pt>
                <c:pt idx="67">
                  <c:v>8.0250798977989243E-2</c:v>
                </c:pt>
                <c:pt idx="68">
                  <c:v>6.2244211686192125E-2</c:v>
                </c:pt>
                <c:pt idx="69">
                  <c:v>3.9636002039584117E-2</c:v>
                </c:pt>
                <c:pt idx="70">
                  <c:v>1.5164169345912496E-2</c:v>
                </c:pt>
                <c:pt idx="71">
                  <c:v>1.1493692691177679E-2</c:v>
                </c:pt>
                <c:pt idx="72">
                  <c:v>3.2887165860538178E-2</c:v>
                </c:pt>
                <c:pt idx="73">
                  <c:v>5.0050222136129384E-2</c:v>
                </c:pt>
                <c:pt idx="74">
                  <c:v>6.0858818470589042E-2</c:v>
                </c:pt>
                <c:pt idx="75">
                  <c:v>6.4541101754264127E-2</c:v>
                </c:pt>
                <c:pt idx="76">
                  <c:v>6.1322363543141425E-2</c:v>
                </c:pt>
                <c:pt idx="77">
                  <c:v>5.2155424644581519E-2</c:v>
                </c:pt>
                <c:pt idx="78">
                  <c:v>3.8412007561546335E-2</c:v>
                </c:pt>
                <c:pt idx="79">
                  <c:v>2.1779203130692086E-2</c:v>
                </c:pt>
                <c:pt idx="80">
                  <c:v>5.6733277653757208E-3</c:v>
                </c:pt>
                <c:pt idx="81">
                  <c:v>1.5220984608769977E-2</c:v>
                </c:pt>
                <c:pt idx="82">
                  <c:v>3.0038435505536427E-2</c:v>
                </c:pt>
                <c:pt idx="83">
                  <c:v>4.1216150352506462E-2</c:v>
                </c:pt>
                <c:pt idx="84">
                  <c:v>4.7509514822487144E-2</c:v>
                </c:pt>
                <c:pt idx="85">
                  <c:v>4.85283728850446E-2</c:v>
                </c:pt>
                <c:pt idx="86">
                  <c:v>4.4553962304212574E-2</c:v>
                </c:pt>
                <c:pt idx="87">
                  <c:v>3.6336025858499321E-2</c:v>
                </c:pt>
                <c:pt idx="88">
                  <c:v>2.4947754530237575E-2</c:v>
                </c:pt>
                <c:pt idx="89">
                  <c:v>1.1915610258814517E-2</c:v>
                </c:pt>
                <c:pt idx="90">
                  <c:v>5.5746683221968591E-3</c:v>
                </c:pt>
                <c:pt idx="91">
                  <c:v>1.7003622459082126E-2</c:v>
                </c:pt>
                <c:pt idx="92">
                  <c:v>2.771093526165137E-2</c:v>
                </c:pt>
                <c:pt idx="93">
                  <c:v>3.5206790959844622E-2</c:v>
                </c:pt>
                <c:pt idx="94">
                  <c:v>3.872870568920278E-2</c:v>
                </c:pt>
                <c:pt idx="95">
                  <c:v>3.8125342348186396E-2</c:v>
                </c:pt>
                <c:pt idx="96">
                  <c:v>3.3712853717835799E-2</c:v>
                </c:pt>
                <c:pt idx="97">
                  <c:v>2.6141385700787709E-2</c:v>
                </c:pt>
                <c:pt idx="98">
                  <c:v>1.6370012543605872E-2</c:v>
                </c:pt>
                <c:pt idx="99">
                  <c:v>6.3126662237603303E-3</c:v>
                </c:pt>
                <c:pt idx="100">
                  <c:v>8.2614559576156023E-3</c:v>
                </c:pt>
              </c:numCache>
            </c:numRef>
          </c:yVal>
          <c:smooth val="0"/>
          <c:extLst xmlns:c16r2="http://schemas.microsoft.com/office/drawing/2015/06/chart">
            <c:ext xmlns:c16="http://schemas.microsoft.com/office/drawing/2014/chart" uri="{C3380CC4-5D6E-409C-BE32-E72D297353CC}">
              <c16:uniqueId val="{00000000-6787-46F1-836C-8D9F400FD5BF}"/>
            </c:ext>
          </c:extLst>
        </c:ser>
        <c:dLbls>
          <c:showLegendKey val="0"/>
          <c:showVal val="0"/>
          <c:showCatName val="0"/>
          <c:showSerName val="0"/>
          <c:showPercent val="0"/>
          <c:showBubbleSize val="0"/>
        </c:dLbls>
        <c:axId val="469819984"/>
        <c:axId val="469820376"/>
      </c:scatterChart>
      <c:valAx>
        <c:axId val="469819984"/>
        <c:scaling>
          <c:orientation val="minMax"/>
        </c:scaling>
        <c:delete val="0"/>
        <c:axPos val="b"/>
        <c:majorGridlines>
          <c:spPr>
            <a:ln w="9525" cap="flat" cmpd="sng" algn="ctr">
              <a:solidFill>
                <a:schemeClr val="tx1">
                  <a:lumMod val="15000"/>
                  <a:lumOff val="85000"/>
                </a:schemeClr>
              </a:solidFill>
              <a:round/>
            </a:ln>
            <a:effectLst/>
          </c:spPr>
        </c:majorGridlines>
        <c:title>
          <c:tx>
            <c:strRef>
              <c:f>UnknownFreqAnalyzed!$N$5</c:f>
              <c:strCache>
                <c:ptCount val="1"/>
                <c:pt idx="0">
                  <c:v>Frequency</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20376"/>
        <c:crosses val="autoZero"/>
        <c:crossBetween val="midCat"/>
      </c:valAx>
      <c:valAx>
        <c:axId val="469820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199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UnknownFreqAnalyzed!$F$9</c:f>
              <c:strCache>
                <c:ptCount val="1"/>
                <c:pt idx="0">
                  <c:v>residuals</c:v>
                </c:pt>
              </c:strCache>
            </c:strRef>
          </c:tx>
          <c:spPr>
            <a:ln w="19050" cap="rnd">
              <a:solidFill>
                <a:schemeClr val="accent1"/>
              </a:solidFill>
              <a:round/>
            </a:ln>
            <a:effectLst/>
          </c:spPr>
          <c:marker>
            <c:symbol val="none"/>
          </c:marker>
          <c:xVal>
            <c:numRef>
              <c:f>UnknownFreqAnalyzed!$A$10:$A$303</c:f>
              <c:numCache>
                <c:formatCode>0.00</c:formatCode>
                <c:ptCount val="294"/>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numCache>
            </c:numRef>
          </c:xVal>
          <c:yVal>
            <c:numRef>
              <c:f>UnknownFreqAnalyzed!$F$10:$F$303</c:f>
              <c:numCache>
                <c:formatCode>General</c:formatCode>
                <c:ptCount val="294"/>
                <c:pt idx="0">
                  <c:v>4.9985106578745331E-2</c:v>
                </c:pt>
                <c:pt idx="1">
                  <c:v>4.5831456601831633E-2</c:v>
                </c:pt>
                <c:pt idx="2">
                  <c:v>3.5147613587824367E-2</c:v>
                </c:pt>
                <c:pt idx="3">
                  <c:v>1.9774439168671165E-2</c:v>
                </c:pt>
                <c:pt idx="4">
                  <c:v>2.1777591389451345E-3</c:v>
                </c:pt>
                <c:pt idx="5">
                  <c:v>-1.4945287147696718E-2</c:v>
                </c:pt>
                <c:pt idx="6">
                  <c:v>-2.9079388893663349E-2</c:v>
                </c:pt>
                <c:pt idx="7">
                  <c:v>-3.8260451561257014E-2</c:v>
                </c:pt>
                <c:pt idx="8">
                  <c:v>-4.1346998965138937E-2</c:v>
                </c:pt>
                <c:pt idx="9">
                  <c:v>-3.8156332810345361E-2</c:v>
                </c:pt>
                <c:pt idx="10">
                  <c:v>-2.9450241760585527E-2</c:v>
                </c:pt>
                <c:pt idx="11">
                  <c:v>-1.6778606376362859E-2</c:v>
                </c:pt>
                <c:pt idx="12">
                  <c:v>-2.2106258526406464E-3</c:v>
                </c:pt>
                <c:pt idx="13">
                  <c:v>1.2000619020625436E-2</c:v>
                </c:pt>
                <c:pt idx="14">
                  <c:v>2.3766223950588028E-2</c:v>
                </c:pt>
                <c:pt idx="15">
                  <c:v>3.1468430067604913E-2</c:v>
                </c:pt>
                <c:pt idx="16">
                  <c:v>3.4181405812802268E-2</c:v>
                </c:pt>
                <c:pt idx="17">
                  <c:v>3.1775979943347465E-2</c:v>
                </c:pt>
                <c:pt idx="18">
                  <c:v>2.489769480052928E-2</c:v>
                </c:pt>
                <c:pt idx="19">
                  <c:v>1.4827619015022719E-2</c:v>
                </c:pt>
                <c:pt idx="20">
                  <c:v>3.2530985269403345E-3</c:v>
                </c:pt>
                <c:pt idx="21">
                  <c:v>-8.0116496162929707E-3</c:v>
                </c:pt>
                <c:pt idx="22">
                  <c:v>-1.7309276994012635E-2</c:v>
                </c:pt>
                <c:pt idx="23">
                  <c:v>-2.3383089733016504E-2</c:v>
                </c:pt>
                <c:pt idx="24">
                  <c:v>-2.5545029485840587E-2</c:v>
                </c:pt>
                <c:pt idx="25">
                  <c:v>-2.3745705557303154E-2</c:v>
                </c:pt>
                <c:pt idx="26">
                  <c:v>-1.8540908847015203E-2</c:v>
                </c:pt>
                <c:pt idx="27">
                  <c:v>-1.0965714034611551E-2</c:v>
                </c:pt>
                <c:pt idx="28">
                  <c:v>-2.3413812487831365E-3</c:v>
                </c:pt>
                <c:pt idx="29">
                  <c:v>5.9503495339470192E-3</c:v>
                </c:pt>
                <c:pt idx="30">
                  <c:v>1.268762236117027E-2</c:v>
                </c:pt>
                <c:pt idx="31">
                  <c:v>1.6988483908221497E-2</c:v>
                </c:pt>
                <c:pt idx="32">
                  <c:v>1.8424039155192418E-2</c:v>
                </c:pt>
                <c:pt idx="33">
                  <c:v>1.7050617811008806E-2</c:v>
                </c:pt>
                <c:pt idx="34">
                  <c:v>1.3360911895290428E-2</c:v>
                </c:pt>
                <c:pt idx="35">
                  <c:v>8.1674256828421221E-3</c:v>
                </c:pt>
                <c:pt idx="36">
                  <c:v>2.4420645146534525E-3</c:v>
                </c:pt>
                <c:pt idx="37">
                  <c:v>-2.8583434154967335E-3</c:v>
                </c:pt>
                <c:pt idx="38">
                  <c:v>-6.9501524321964325E-3</c:v>
                </c:pt>
                <c:pt idx="39">
                  <c:v>-9.3387471641364073E-3</c:v>
                </c:pt>
                <c:pt idx="40">
                  <c:v>-9.8750084615915057E-3</c:v>
                </c:pt>
                <c:pt idx="41">
                  <c:v>-8.7465646272164577E-3</c:v>
                </c:pt>
                <c:pt idx="42">
                  <c:v>-6.409769227502693E-3</c:v>
                </c:pt>
                <c:pt idx="43">
                  <c:v>-3.4785410443021192E-3</c:v>
                </c:pt>
                <c:pt idx="44">
                  <c:v>-5.9309321352429833E-4</c:v>
                </c:pt>
                <c:pt idx="45">
                  <c:v>1.7059290335197375E-3</c:v>
                </c:pt>
                <c:pt idx="46">
                  <c:v>3.0745852263436291E-3</c:v>
                </c:pt>
                <c:pt idx="47">
                  <c:v>3.4170945421578836E-3</c:v>
                </c:pt>
                <c:pt idx="48">
                  <c:v>2.8839108068297037E-3</c:v>
                </c:pt>
                <c:pt idx="49">
                  <c:v>1.819129999844904E-3</c:v>
                </c:pt>
                <c:pt idx="50">
                  <c:v>6.6958556030272121E-4</c:v>
                </c:pt>
                <c:pt idx="51">
                  <c:v>-1.2488801580445852E-4</c:v>
                </c:pt>
                <c:pt idx="52">
                  <c:v>-2.3720913439717606E-4</c:v>
                </c:pt>
                <c:pt idx="53">
                  <c:v>4.6695991329670505E-4</c:v>
                </c:pt>
                <c:pt idx="54">
                  <c:v>1.8915845112985608E-3</c:v>
                </c:pt>
                <c:pt idx="55">
                  <c:v>3.7232360697885269E-3</c:v>
                </c:pt>
                <c:pt idx="56">
                  <c:v>5.4929426879084531E-3</c:v>
                </c:pt>
                <c:pt idx="57">
                  <c:v>6.6754275149776277E-3</c:v>
                </c:pt>
                <c:pt idx="58">
                  <c:v>6.8065510607340229E-3</c:v>
                </c:pt>
                <c:pt idx="59">
                  <c:v>5.5955914865819523E-3</c:v>
                </c:pt>
                <c:pt idx="60">
                  <c:v>3.0091748830187726E-3</c:v>
                </c:pt>
                <c:pt idx="61">
                  <c:v>-6.9173227998930997E-4</c:v>
                </c:pt>
                <c:pt idx="62">
                  <c:v>-4.9720756994560134E-3</c:v>
                </c:pt>
                <c:pt idx="63">
                  <c:v>-9.0999833904845673E-3</c:v>
                </c:pt>
                <c:pt idx="64">
                  <c:v>-1.2269907504617095E-2</c:v>
                </c:pt>
                <c:pt idx="65">
                  <c:v>-1.3751179073139497E-2</c:v>
                </c:pt>
                <c:pt idx="66">
                  <c:v>-1.3035568576441392E-2</c:v>
                </c:pt>
                <c:pt idx="67">
                  <c:v>-9.9560713945834323E-3</c:v>
                </c:pt>
                <c:pt idx="68">
                  <c:v>-4.7527704955427907E-3</c:v>
                </c:pt>
                <c:pt idx="69">
                  <c:v>1.930174226643544E-3</c:v>
                </c:pt>
                <c:pt idx="70">
                  <c:v>9.120867766370111E-3</c:v>
                </c:pt>
                <c:pt idx="71">
                  <c:v>1.5660918995038742E-2</c:v>
                </c:pt>
                <c:pt idx="72">
                  <c:v>2.0391067293473952E-2</c:v>
                </c:pt>
                <c:pt idx="73">
                  <c:v>2.235158754373856E-2</c:v>
                </c:pt>
                <c:pt idx="74">
                  <c:v>2.0963468407131813E-2</c:v>
                </c:pt>
                <c:pt idx="75">
                  <c:v>1.6157650515182809E-2</c:v>
                </c:pt>
                <c:pt idx="76">
                  <c:v>8.4266335064739906E-3</c:v>
                </c:pt>
                <c:pt idx="77">
                  <c:v>-1.2154252269169774E-3</c:v>
                </c:pt>
                <c:pt idx="78">
                  <c:v>-1.1363188921137635E-2</c:v>
                </c:pt>
                <c:pt idx="79">
                  <c:v>-2.0424845317748463E-2</c:v>
                </c:pt>
                <c:pt idx="80">
                  <c:v>-2.6871237629137568E-2</c:v>
                </c:pt>
                <c:pt idx="81">
                  <c:v>-2.9490512185063267E-2</c:v>
                </c:pt>
                <c:pt idx="82">
                  <c:v>-2.7606326078071675E-2</c:v>
                </c:pt>
                <c:pt idx="83">
                  <c:v>-2.1221464579113558E-2</c:v>
                </c:pt>
                <c:pt idx="84">
                  <c:v>-1.105905319276701E-2</c:v>
                </c:pt>
                <c:pt idx="85">
                  <c:v>1.511010333416607E-3</c:v>
                </c:pt>
                <c:pt idx="86">
                  <c:v>1.465456083325023E-2</c:v>
                </c:pt>
                <c:pt idx="87">
                  <c:v>2.6340650377889574E-2</c:v>
                </c:pt>
                <c:pt idx="88">
                  <c:v>3.4655026920390242E-2</c:v>
                </c:pt>
                <c:pt idx="89">
                  <c:v>3.8111270956676435E-2</c:v>
                </c:pt>
                <c:pt idx="90">
                  <c:v>3.5909349943580082E-2</c:v>
                </c:pt>
                <c:pt idx="91">
                  <c:v>2.8097512951916315E-2</c:v>
                </c:pt>
                <c:pt idx="92">
                  <c:v>1.5607009947800066E-2</c:v>
                </c:pt>
                <c:pt idx="93">
                  <c:v>1.4818631106550129E-4</c:v>
                </c:pt>
                <c:pt idx="94">
                  <c:v>-1.6021784692838992E-2</c:v>
                </c:pt>
                <c:pt idx="95">
                  <c:v>-3.0428304186500554E-2</c:v>
                </c:pt>
                <c:pt idx="96">
                  <c:v>-4.0757839423108067E-2</c:v>
                </c:pt>
                <c:pt idx="97">
                  <c:v>-4.5227645415252482E-2</c:v>
                </c:pt>
                <c:pt idx="98">
                  <c:v>-4.2887882962745039E-2</c:v>
                </c:pt>
                <c:pt idx="99">
                  <c:v>-3.3805652750032777E-2</c:v>
                </c:pt>
                <c:pt idx="100">
                  <c:v>-1.9097158337459064E-2</c:v>
                </c:pt>
                <c:pt idx="101">
                  <c:v>-7.9689171374752732E-4</c:v>
                </c:pt>
                <c:pt idx="102">
                  <c:v>1.8421983636955019E-2</c:v>
                </c:pt>
                <c:pt idx="103">
                  <c:v>3.563791180629039E-2</c:v>
                </c:pt>
              </c:numCache>
            </c:numRef>
          </c:yVal>
          <c:smooth val="0"/>
          <c:extLst xmlns:c16r2="http://schemas.microsoft.com/office/drawing/2015/06/chart">
            <c:ext xmlns:c16="http://schemas.microsoft.com/office/drawing/2014/chart" uri="{C3380CC4-5D6E-409C-BE32-E72D297353CC}">
              <c16:uniqueId val="{00000000-0B4A-46AF-B2C0-7F0257199C0B}"/>
            </c:ext>
          </c:extLst>
        </c:ser>
        <c:dLbls>
          <c:showLegendKey val="0"/>
          <c:showVal val="0"/>
          <c:showCatName val="0"/>
          <c:showSerName val="0"/>
          <c:showPercent val="0"/>
          <c:showBubbleSize val="0"/>
        </c:dLbls>
        <c:axId val="469821160"/>
        <c:axId val="469821552"/>
      </c:scatterChart>
      <c:valAx>
        <c:axId val="4698211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21552"/>
        <c:crosses val="autoZero"/>
        <c:crossBetween val="midCat"/>
      </c:valAx>
      <c:valAx>
        <c:axId val="469821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821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 Id="rId9"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http://www.weatherbase.com/gr/clearspc.gif"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278946</xdr:colOff>
      <xdr:row>14</xdr:row>
      <xdr:rowOff>45583</xdr:rowOff>
    </xdr:from>
    <xdr:to>
      <xdr:col>8</xdr:col>
      <xdr:colOff>590550</xdr:colOff>
      <xdr:row>28</xdr:row>
      <xdr:rowOff>121783</xdr:rowOff>
    </xdr:to>
    <xdr:graphicFrame macro="">
      <xdr:nvGraphicFramePr>
        <xdr:cNvPr id="4" name="Chart 3">
          <a:extLst>
            <a:ext uri="{FF2B5EF4-FFF2-40B4-BE49-F238E27FC236}">
              <a16:creationId xmlns=""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325210</xdr:colOff>
      <xdr:row>30</xdr:row>
      <xdr:rowOff>42862</xdr:rowOff>
    </xdr:from>
    <xdr:to>
      <xdr:col>19</xdr:col>
      <xdr:colOff>493939</xdr:colOff>
      <xdr:row>44</xdr:row>
      <xdr:rowOff>119062</xdr:rowOff>
    </xdr:to>
    <xdr:graphicFrame macro="">
      <xdr:nvGraphicFramePr>
        <xdr:cNvPr id="5" name="Chart 4">
          <a:extLst>
            <a:ext uri="{FF2B5EF4-FFF2-40B4-BE49-F238E27FC236}">
              <a16:creationId xmlns=""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333375</xdr:colOff>
      <xdr:row>13</xdr:row>
      <xdr:rowOff>176210</xdr:rowOff>
    </xdr:from>
    <xdr:to>
      <xdr:col>20</xdr:col>
      <xdr:colOff>265338</xdr:colOff>
      <xdr:row>30</xdr:row>
      <xdr:rowOff>34017</xdr:rowOff>
    </xdr:to>
    <xdr:graphicFrame macro="">
      <xdr:nvGraphicFramePr>
        <xdr:cNvPr id="2" name="Chart 1">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278946</xdr:colOff>
      <xdr:row>14</xdr:row>
      <xdr:rowOff>45583</xdr:rowOff>
    </xdr:from>
    <xdr:to>
      <xdr:col>8</xdr:col>
      <xdr:colOff>590550</xdr:colOff>
      <xdr:row>28</xdr:row>
      <xdr:rowOff>121783</xdr:rowOff>
    </xdr:to>
    <xdr:graphicFrame macro="">
      <xdr:nvGraphicFramePr>
        <xdr:cNvPr id="2" name="Chart 1">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325210</xdr:colOff>
      <xdr:row>30</xdr:row>
      <xdr:rowOff>42862</xdr:rowOff>
    </xdr:from>
    <xdr:to>
      <xdr:col>19</xdr:col>
      <xdr:colOff>493939</xdr:colOff>
      <xdr:row>44</xdr:row>
      <xdr:rowOff>119062</xdr:rowOff>
    </xdr:to>
    <xdr:graphicFrame macro="">
      <xdr:nvGraphicFramePr>
        <xdr:cNvPr id="3" name="Chart 2">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333375</xdr:colOff>
      <xdr:row>13</xdr:row>
      <xdr:rowOff>176210</xdr:rowOff>
    </xdr:from>
    <xdr:to>
      <xdr:col>20</xdr:col>
      <xdr:colOff>265338</xdr:colOff>
      <xdr:row>30</xdr:row>
      <xdr:rowOff>34017</xdr:rowOff>
    </xdr:to>
    <xdr:graphicFrame macro="">
      <xdr:nvGraphicFramePr>
        <xdr:cNvPr id="4" name="Chart 3">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86</xdr:row>
      <xdr:rowOff>85725</xdr:rowOff>
    </xdr:from>
    <xdr:to>
      <xdr:col>20</xdr:col>
      <xdr:colOff>19050</xdr:colOff>
      <xdr:row>100</xdr:row>
      <xdr:rowOff>161925</xdr:rowOff>
    </xdr:to>
    <xdr:graphicFrame macro="">
      <xdr:nvGraphicFramePr>
        <xdr:cNvPr id="2" name="Chart 17">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71</xdr:row>
      <xdr:rowOff>85725</xdr:rowOff>
    </xdr:from>
    <xdr:to>
      <xdr:col>20</xdr:col>
      <xdr:colOff>57150</xdr:colOff>
      <xdr:row>85</xdr:row>
      <xdr:rowOff>114300</xdr:rowOff>
    </xdr:to>
    <xdr:graphicFrame macro="">
      <xdr:nvGraphicFramePr>
        <xdr:cNvPr id="3" name="Chart 18">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101</xdr:row>
      <xdr:rowOff>85725</xdr:rowOff>
    </xdr:from>
    <xdr:to>
      <xdr:col>20</xdr:col>
      <xdr:colOff>19050</xdr:colOff>
      <xdr:row>115</xdr:row>
      <xdr:rowOff>161925</xdr:rowOff>
    </xdr:to>
    <xdr:graphicFrame macro="">
      <xdr:nvGraphicFramePr>
        <xdr:cNvPr id="4" name="Chart 19">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116</xdr:row>
      <xdr:rowOff>85725</xdr:rowOff>
    </xdr:from>
    <xdr:to>
      <xdr:col>20</xdr:col>
      <xdr:colOff>19050</xdr:colOff>
      <xdr:row>130</xdr:row>
      <xdr:rowOff>161925</xdr:rowOff>
    </xdr:to>
    <xdr:graphicFrame macro="">
      <xdr:nvGraphicFramePr>
        <xdr:cNvPr id="5" name="Chart 20">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131</xdr:row>
      <xdr:rowOff>85725</xdr:rowOff>
    </xdr:from>
    <xdr:to>
      <xdr:col>20</xdr:col>
      <xdr:colOff>19050</xdr:colOff>
      <xdr:row>145</xdr:row>
      <xdr:rowOff>161925</xdr:rowOff>
    </xdr:to>
    <xdr:graphicFrame macro="">
      <xdr:nvGraphicFramePr>
        <xdr:cNvPr id="6" name="Chart 21">
          <a:extLst>
            <a:ext uri="{FF2B5EF4-FFF2-40B4-BE49-F238E27FC236}">
              <a16:creationId xmlns=""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146</xdr:row>
      <xdr:rowOff>85725</xdr:rowOff>
    </xdr:from>
    <xdr:to>
      <xdr:col>20</xdr:col>
      <xdr:colOff>19050</xdr:colOff>
      <xdr:row>160</xdr:row>
      <xdr:rowOff>161925</xdr:rowOff>
    </xdr:to>
    <xdr:graphicFrame macro="">
      <xdr:nvGraphicFramePr>
        <xdr:cNvPr id="7" name="Chart 22">
          <a:extLst>
            <a:ext uri="{FF2B5EF4-FFF2-40B4-BE49-F238E27FC236}">
              <a16:creationId xmlns=""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161</xdr:row>
      <xdr:rowOff>85725</xdr:rowOff>
    </xdr:from>
    <xdr:to>
      <xdr:col>20</xdr:col>
      <xdr:colOff>19050</xdr:colOff>
      <xdr:row>175</xdr:row>
      <xdr:rowOff>161925</xdr:rowOff>
    </xdr:to>
    <xdr:graphicFrame macro="">
      <xdr:nvGraphicFramePr>
        <xdr:cNvPr id="8" name="Chart 23">
          <a:extLst>
            <a:ext uri="{FF2B5EF4-FFF2-40B4-BE49-F238E27FC236}">
              <a16:creationId xmlns=""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0</xdr:row>
      <xdr:rowOff>28575</xdr:rowOff>
    </xdr:from>
    <xdr:to>
      <xdr:col>24</xdr:col>
      <xdr:colOff>495300</xdr:colOff>
      <xdr:row>14</xdr:row>
      <xdr:rowOff>19050</xdr:rowOff>
    </xdr:to>
    <xdr:graphicFrame macro="">
      <xdr:nvGraphicFramePr>
        <xdr:cNvPr id="9" name="Chart 24">
          <a:extLst>
            <a:ext uri="{FF2B5EF4-FFF2-40B4-BE49-F238E27FC236}">
              <a16:creationId xmlns=""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56</xdr:row>
      <xdr:rowOff>85725</xdr:rowOff>
    </xdr:from>
    <xdr:to>
      <xdr:col>20</xdr:col>
      <xdr:colOff>0</xdr:colOff>
      <xdr:row>70</xdr:row>
      <xdr:rowOff>161925</xdr:rowOff>
    </xdr:to>
    <xdr:graphicFrame macro="">
      <xdr:nvGraphicFramePr>
        <xdr:cNvPr id="10" name="Chart 25">
          <a:extLst>
            <a:ext uri="{FF2B5EF4-FFF2-40B4-BE49-F238E27FC236}">
              <a16:creationId xmlns=""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0.73277</cdr:x>
      <cdr:y>0.23934</cdr:y>
    </cdr:from>
    <cdr:to>
      <cdr:x>0.93552</cdr:x>
      <cdr:y>0.55092</cdr:y>
    </cdr:to>
    <cdr:sp macro="" textlink="" fLocksText="0">
      <cdr:nvSpPr>
        <cdr:cNvPr id="6145" name="TextBox 1"/>
        <cdr:cNvSpPr txBox="1">
          <a:spLocks xmlns:a="http://schemas.openxmlformats.org/drawingml/2006/main" noChangeArrowheads="1"/>
        </cdr:cNvSpPr>
      </cdr:nvSpPr>
      <cdr:spPr bwMode="auto">
        <a:xfrm xmlns:a="http://schemas.openxmlformats.org/drawingml/2006/main">
          <a:off x="2906690" y="662019"/>
          <a:ext cx="803401" cy="8577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0160" tIns="20160" rIns="20160" bIns="20160" anchor="t"/>
        <a:lstStyle xmlns:a="http://schemas.openxmlformats.org/drawingml/2006/main"/>
        <a:p xmlns:a="http://schemas.openxmlformats.org/drawingml/2006/main">
          <a:pPr algn="l" rtl="0">
            <a:defRPr sz="1000"/>
          </a:pPr>
          <a:r>
            <a:rPr lang="en-US" sz="1100" b="0" i="0" u="none" strike="noStrike" baseline="0">
              <a:solidFill>
                <a:srgbClr val="000000"/>
              </a:solidFill>
              <a:latin typeface="Calibri"/>
            </a:rPr>
            <a:t>Lag-1 Plot</a:t>
          </a:r>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95250</xdr:colOff>
      <xdr:row>19</xdr:row>
      <xdr:rowOff>52387</xdr:rowOff>
    </xdr:from>
    <xdr:to>
      <xdr:col>19</xdr:col>
      <xdr:colOff>400050</xdr:colOff>
      <xdr:row>33</xdr:row>
      <xdr:rowOff>128587</xdr:rowOff>
    </xdr:to>
    <xdr:graphicFrame macro="">
      <xdr:nvGraphicFramePr>
        <xdr:cNvPr id="2" name="Chart 1">
          <a:extLst>
            <a:ext uri="{FF2B5EF4-FFF2-40B4-BE49-F238E27FC236}">
              <a16:creationId xmlns="" xmlns:a16="http://schemas.microsoft.com/office/drawing/2014/main" id="{A54803FD-3B89-4E8C-8D05-755CF694D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161925</xdr:colOff>
      <xdr:row>34</xdr:row>
      <xdr:rowOff>90487</xdr:rowOff>
    </xdr:from>
    <xdr:to>
      <xdr:col>19</xdr:col>
      <xdr:colOff>466725</xdr:colOff>
      <xdr:row>48</xdr:row>
      <xdr:rowOff>166687</xdr:rowOff>
    </xdr:to>
    <xdr:graphicFrame macro="">
      <xdr:nvGraphicFramePr>
        <xdr:cNvPr id="3" name="Chart 2">
          <a:extLst>
            <a:ext uri="{FF2B5EF4-FFF2-40B4-BE49-F238E27FC236}">
              <a16:creationId xmlns="" xmlns:a16="http://schemas.microsoft.com/office/drawing/2014/main" id="{1B523CA2-62DC-402F-A353-46295EFF8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95250</xdr:colOff>
      <xdr:row>19</xdr:row>
      <xdr:rowOff>52387</xdr:rowOff>
    </xdr:from>
    <xdr:to>
      <xdr:col>19</xdr:col>
      <xdr:colOff>400050</xdr:colOff>
      <xdr:row>33</xdr:row>
      <xdr:rowOff>128587</xdr:rowOff>
    </xdr:to>
    <xdr:graphicFrame macro="">
      <xdr:nvGraphicFramePr>
        <xdr:cNvPr id="2" name="Chart 1">
          <a:extLst>
            <a:ext uri="{FF2B5EF4-FFF2-40B4-BE49-F238E27FC236}">
              <a16:creationId xmlns="" xmlns:a16="http://schemas.microsoft.com/office/drawing/2014/main" id="{3F00F916-5450-48BF-B8E9-8DAF7CB62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161925</xdr:colOff>
      <xdr:row>34</xdr:row>
      <xdr:rowOff>90487</xdr:rowOff>
    </xdr:from>
    <xdr:to>
      <xdr:col>19</xdr:col>
      <xdr:colOff>466725</xdr:colOff>
      <xdr:row>48</xdr:row>
      <xdr:rowOff>166687</xdr:rowOff>
    </xdr:to>
    <xdr:graphicFrame macro="">
      <xdr:nvGraphicFramePr>
        <xdr:cNvPr id="3" name="Chart 2">
          <a:extLst>
            <a:ext uri="{FF2B5EF4-FFF2-40B4-BE49-F238E27FC236}">
              <a16:creationId xmlns="" xmlns:a16="http://schemas.microsoft.com/office/drawing/2014/main" id="{63A3B8F6-F587-49F7-B436-1EB148C3C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142875</xdr:rowOff>
    </xdr:from>
    <xdr:to>
      <xdr:col>0</xdr:col>
      <xdr:colOff>409575</xdr:colOff>
      <xdr:row>7</xdr:row>
      <xdr:rowOff>152400</xdr:rowOff>
    </xdr:to>
    <xdr:pic>
      <xdr:nvPicPr>
        <xdr:cNvPr id="2" name="http://www.weatherbase.com/gr/clearspc.gif" descr="http://www.weatherbase.com/gr/clearspc.gif">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114425"/>
          <a:ext cx="409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0</xdr:colOff>
      <xdr:row>7</xdr:row>
      <xdr:rowOff>142875</xdr:rowOff>
    </xdr:from>
    <xdr:to>
      <xdr:col>0</xdr:col>
      <xdr:colOff>409575</xdr:colOff>
      <xdr:row>7</xdr:row>
      <xdr:rowOff>152400</xdr:rowOff>
    </xdr:to>
    <xdr:pic>
      <xdr:nvPicPr>
        <xdr:cNvPr id="3" name="http://www.weatherbase.com/gr/clearspc.gif" descr="http://www.weatherbase.com/gr/clearspc.gif">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114425"/>
          <a:ext cx="409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11</xdr:col>
      <xdr:colOff>209550</xdr:colOff>
      <xdr:row>8</xdr:row>
      <xdr:rowOff>66675</xdr:rowOff>
    </xdr:from>
    <xdr:to>
      <xdr:col>17</xdr:col>
      <xdr:colOff>152400</xdr:colOff>
      <xdr:row>25</xdr:row>
      <xdr:rowOff>57150</xdr:rowOff>
    </xdr:to>
    <xdr:graphicFrame macro="">
      <xdr:nvGraphicFramePr>
        <xdr:cNvPr id="4" name="Chart 3">
          <a:extLst>
            <a:ext uri="{FF2B5EF4-FFF2-40B4-BE49-F238E27FC236}">
              <a16:creationId xmlns=""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228600</xdr:colOff>
      <xdr:row>25</xdr:row>
      <xdr:rowOff>57150</xdr:rowOff>
    </xdr:from>
    <xdr:to>
      <xdr:col>17</xdr:col>
      <xdr:colOff>171450</xdr:colOff>
      <xdr:row>33</xdr:row>
      <xdr:rowOff>47625</xdr:rowOff>
    </xdr:to>
    <xdr:graphicFrame macro="">
      <xdr:nvGraphicFramePr>
        <xdr:cNvPr id="5" name="Chart 4">
          <a:extLst>
            <a:ext uri="{FF2B5EF4-FFF2-40B4-BE49-F238E27FC236}">
              <a16:creationId xmlns=""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1</xdr:row>
      <xdr:rowOff>47625</xdr:rowOff>
    </xdr:from>
    <xdr:to>
      <xdr:col>14</xdr:col>
      <xdr:colOff>409575</xdr:colOff>
      <xdr:row>19</xdr:row>
      <xdr:rowOff>80962</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95250</xdr:colOff>
      <xdr:row>19</xdr:row>
      <xdr:rowOff>52387</xdr:rowOff>
    </xdr:from>
    <xdr:to>
      <xdr:col>14</xdr:col>
      <xdr:colOff>400050</xdr:colOff>
      <xdr:row>33</xdr:row>
      <xdr:rowOff>128587</xdr:rowOff>
    </xdr:to>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xdr:colOff>
      <xdr:row>14</xdr:row>
      <xdr:rowOff>19729</xdr:rowOff>
    </xdr:from>
    <xdr:to>
      <xdr:col>6</xdr:col>
      <xdr:colOff>449035</xdr:colOff>
      <xdr:row>28</xdr:row>
      <xdr:rowOff>95929</xdr:rowOff>
    </xdr:to>
    <xdr:graphicFrame macro="">
      <xdr:nvGraphicFramePr>
        <xdr:cNvPr id="4" name="Chart 3">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415636</xdr:colOff>
      <xdr:row>8</xdr:row>
      <xdr:rowOff>18184</xdr:rowOff>
    </xdr:from>
    <xdr:to>
      <xdr:col>23</xdr:col>
      <xdr:colOff>138545</xdr:colOff>
      <xdr:row>22</xdr:row>
      <xdr:rowOff>94384</xdr:rowOff>
    </xdr:to>
    <xdr:graphicFrame macro="">
      <xdr:nvGraphicFramePr>
        <xdr:cNvPr id="5" name="Chart 4">
          <a:extLst>
            <a:ext uri="{FF2B5EF4-FFF2-40B4-BE49-F238E27FC236}">
              <a16:creationId xmlns=""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41</xdr:row>
      <xdr:rowOff>0</xdr:rowOff>
    </xdr:from>
    <xdr:to>
      <xdr:col>14</xdr:col>
      <xdr:colOff>304800</xdr:colOff>
      <xdr:row>55</xdr:row>
      <xdr:rowOff>76200</xdr:rowOff>
    </xdr:to>
    <xdr:graphicFrame macro="">
      <xdr:nvGraphicFramePr>
        <xdr:cNvPr id="7" name="Chart 6">
          <a:extLst>
            <a:ext uri="{FF2B5EF4-FFF2-40B4-BE49-F238E27FC236}">
              <a16:creationId xmlns=""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desmos.com/calculator/fkxo9msve7" TargetMode="External"/><Relationship Id="rId2" Type="http://schemas.openxmlformats.org/officeDocument/2006/relationships/hyperlink" Target="https://www.youtube.com/watch?v=SWAA-CddniA" TargetMode="External"/><Relationship Id="rId1" Type="http://schemas.openxmlformats.org/officeDocument/2006/relationships/hyperlink" Target="https://www.youtube.com/watch?v=ATVbnilxIr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zoomScaleNormal="100" workbookViewId="0"/>
  </sheetViews>
  <sheetFormatPr defaultRowHeight="15" x14ac:dyDescent="0.25"/>
  <cols>
    <col min="1" max="1" width="14.28515625" customWidth="1"/>
    <col min="2" max="3" width="11.140625" customWidth="1"/>
    <col min="8" max="8" width="11" bestFit="1" customWidth="1"/>
    <col min="9" max="9" width="13.28515625" bestFit="1" customWidth="1"/>
    <col min="10" max="10" width="12.140625" bestFit="1" customWidth="1"/>
    <col min="11" max="11" width="9.28515625" bestFit="1" customWidth="1"/>
  </cols>
  <sheetData>
    <row r="1" spans="1:12" x14ac:dyDescent="0.25">
      <c r="A1" t="s">
        <v>3</v>
      </c>
    </row>
    <row r="2" spans="1:12" x14ac:dyDescent="0.25">
      <c r="A2" t="s">
        <v>4</v>
      </c>
    </row>
    <row r="3" spans="1:12" x14ac:dyDescent="0.25">
      <c r="A3" t="s">
        <v>2</v>
      </c>
    </row>
    <row r="6" spans="1:12" x14ac:dyDescent="0.25">
      <c r="C6" s="48" t="e">
        <f>K13</f>
        <v>#VALUE!</v>
      </c>
      <c r="D6" s="48" t="e">
        <f>J13</f>
        <v>#VALUE!</v>
      </c>
      <c r="E6" s="48" t="e">
        <f>I13</f>
        <v>#VALUE!</v>
      </c>
      <c r="F6" s="48" t="s">
        <v>186</v>
      </c>
    </row>
    <row r="7" spans="1:12" x14ac:dyDescent="0.25">
      <c r="B7" t="s">
        <v>202</v>
      </c>
      <c r="C7" s="50"/>
      <c r="D7" s="50"/>
      <c r="E7" s="50"/>
      <c r="F7" t="s">
        <v>187</v>
      </c>
      <c r="H7" t="s">
        <v>191</v>
      </c>
    </row>
    <row r="8" spans="1:12" x14ac:dyDescent="0.25">
      <c r="H8" s="52">
        <f>SQRT(SUMSQ(G10:G303)/COUNT(G10:G303))</f>
        <v>3508.0017305836627</v>
      </c>
    </row>
    <row r="9" spans="1:12" x14ac:dyDescent="0.25">
      <c r="A9" t="s">
        <v>0</v>
      </c>
      <c r="B9" t="s">
        <v>1</v>
      </c>
      <c r="C9" s="47"/>
      <c r="F9" t="s">
        <v>6</v>
      </c>
      <c r="G9" t="s">
        <v>188</v>
      </c>
    </row>
    <row r="10" spans="1:12" x14ac:dyDescent="0.25">
      <c r="A10" s="1">
        <v>0</v>
      </c>
      <c r="B10">
        <v>2376.5833333333335</v>
      </c>
      <c r="F10">
        <f>SUMPRODUCT($C$7:$E$7,C10:E10)</f>
        <v>0</v>
      </c>
      <c r="G10">
        <f>B10-F10</f>
        <v>2376.5833333333335</v>
      </c>
    </row>
    <row r="11" spans="1:12" x14ac:dyDescent="0.25">
      <c r="A11" s="2">
        <v>3.472222222222222E-3</v>
      </c>
      <c r="B11">
        <v>2382.3333333333335</v>
      </c>
      <c r="F11">
        <f t="shared" ref="F11:F74" si="0">SUMPRODUCT($C$7:$E$7,C11:E11)</f>
        <v>0</v>
      </c>
      <c r="G11">
        <f t="shared" ref="G11:G74" si="1">B11-F11</f>
        <v>2382.3333333333335</v>
      </c>
    </row>
    <row r="12" spans="1:12" x14ac:dyDescent="0.25">
      <c r="A12" s="1">
        <v>6.9444444444444441E-3</v>
      </c>
      <c r="B12">
        <v>2237.7692307692309</v>
      </c>
      <c r="F12">
        <f t="shared" si="0"/>
        <v>0</v>
      </c>
      <c r="G12">
        <f t="shared" si="1"/>
        <v>2237.7692307692309</v>
      </c>
      <c r="I12" s="48"/>
      <c r="J12" s="48"/>
      <c r="K12" s="48" t="s">
        <v>59</v>
      </c>
      <c r="L12" s="48"/>
    </row>
    <row r="13" spans="1:12" x14ac:dyDescent="0.25">
      <c r="A13" s="1">
        <v>1.0416666666666666E-2</v>
      </c>
      <c r="B13">
        <v>2230.3333333333335</v>
      </c>
      <c r="F13">
        <f t="shared" si="0"/>
        <v>0</v>
      </c>
      <c r="G13">
        <f t="shared" si="1"/>
        <v>2230.3333333333335</v>
      </c>
      <c r="I13" s="48" t="e">
        <f t="array" ref="I13:K17">LINEST(B10:B303,D10:E303,TRUE,TRUE)</f>
        <v>#VALUE!</v>
      </c>
      <c r="J13" s="48" t="e">
        <v>#VALUE!</v>
      </c>
      <c r="K13" s="48" t="e">
        <v>#VALUE!</v>
      </c>
      <c r="L13" s="48" t="s">
        <v>57</v>
      </c>
    </row>
    <row r="14" spans="1:12" x14ac:dyDescent="0.25">
      <c r="A14" s="1">
        <v>1.3888888888888888E-2</v>
      </c>
      <c r="B14">
        <v>2098.5714285714284</v>
      </c>
      <c r="F14">
        <f t="shared" si="0"/>
        <v>0</v>
      </c>
      <c r="G14">
        <f t="shared" si="1"/>
        <v>2098.5714285714284</v>
      </c>
      <c r="I14" s="48" t="e">
        <v>#VALUE!</v>
      </c>
      <c r="J14" s="48" t="e">
        <v>#VALUE!</v>
      </c>
      <c r="K14" s="48" t="e">
        <v>#VALUE!</v>
      </c>
      <c r="L14" s="48" t="s">
        <v>58</v>
      </c>
    </row>
    <row r="15" spans="1:12" x14ac:dyDescent="0.25">
      <c r="A15" s="1">
        <v>1.7361111111111112E-2</v>
      </c>
      <c r="B15">
        <v>2128.5714285714284</v>
      </c>
      <c r="F15">
        <f t="shared" si="0"/>
        <v>0</v>
      </c>
      <c r="G15">
        <f t="shared" si="1"/>
        <v>2128.5714285714284</v>
      </c>
      <c r="I15" s="48" t="e">
        <v>#VALUE!</v>
      </c>
      <c r="J15" s="48" t="e">
        <v>#VALUE!</v>
      </c>
      <c r="K15" s="48" t="e">
        <v>#VALUE!</v>
      </c>
      <c r="L15" s="48"/>
    </row>
    <row r="16" spans="1:12" x14ac:dyDescent="0.25">
      <c r="A16" s="1">
        <v>2.0833333333333332E-2</v>
      </c>
      <c r="B16">
        <v>1982.6923076923076</v>
      </c>
      <c r="F16">
        <f t="shared" si="0"/>
        <v>0</v>
      </c>
      <c r="G16">
        <f t="shared" si="1"/>
        <v>1982.6923076923076</v>
      </c>
      <c r="I16" s="48" t="e">
        <v>#VALUE!</v>
      </c>
      <c r="J16" s="48" t="e">
        <v>#VALUE!</v>
      </c>
      <c r="K16" s="48" t="e">
        <v>#VALUE!</v>
      </c>
      <c r="L16" s="48"/>
    </row>
    <row r="17" spans="1:12" x14ac:dyDescent="0.25">
      <c r="A17" s="1">
        <v>2.4305555555555556E-2</v>
      </c>
      <c r="B17">
        <v>1984.2857142857142</v>
      </c>
      <c r="F17">
        <f t="shared" si="0"/>
        <v>0</v>
      </c>
      <c r="G17">
        <f t="shared" si="1"/>
        <v>1984.2857142857142</v>
      </c>
      <c r="I17" s="48" t="e">
        <v>#VALUE!</v>
      </c>
      <c r="J17" s="48" t="e">
        <v>#VALUE!</v>
      </c>
      <c r="K17" s="48" t="e">
        <v>#VALUE!</v>
      </c>
      <c r="L17" s="48"/>
    </row>
    <row r="18" spans="1:12" x14ac:dyDescent="0.25">
      <c r="A18" s="1">
        <v>2.7777777777777776E-2</v>
      </c>
      <c r="B18">
        <v>1865.2307692307693</v>
      </c>
      <c r="F18">
        <f t="shared" si="0"/>
        <v>0</v>
      </c>
      <c r="G18">
        <f t="shared" si="1"/>
        <v>1865.2307692307693</v>
      </c>
    </row>
    <row r="19" spans="1:12" x14ac:dyDescent="0.25">
      <c r="A19" s="1">
        <v>3.125E-2</v>
      </c>
      <c r="B19">
        <v>1860.9166666666667</v>
      </c>
      <c r="F19">
        <f t="shared" si="0"/>
        <v>0</v>
      </c>
      <c r="G19">
        <f t="shared" si="1"/>
        <v>1860.9166666666667</v>
      </c>
    </row>
    <row r="20" spans="1:12" x14ac:dyDescent="0.25">
      <c r="A20" s="1">
        <v>3.4722222222222224E-2</v>
      </c>
      <c r="B20">
        <v>1720.0833333333333</v>
      </c>
      <c r="F20">
        <f t="shared" si="0"/>
        <v>0</v>
      </c>
      <c r="G20">
        <f t="shared" si="1"/>
        <v>1720.0833333333333</v>
      </c>
    </row>
    <row r="21" spans="1:12" x14ac:dyDescent="0.25">
      <c r="A21" s="1">
        <v>3.8194444444444441E-2</v>
      </c>
      <c r="B21">
        <v>1744.7</v>
      </c>
      <c r="F21">
        <f t="shared" si="0"/>
        <v>0</v>
      </c>
      <c r="G21">
        <f t="shared" si="1"/>
        <v>1744.7</v>
      </c>
    </row>
    <row r="22" spans="1:12" x14ac:dyDescent="0.25">
      <c r="A22" s="2">
        <v>4.1666666666666664E-2</v>
      </c>
      <c r="B22">
        <v>1640.1538461538462</v>
      </c>
      <c r="F22">
        <f t="shared" si="0"/>
        <v>0</v>
      </c>
      <c r="G22">
        <f t="shared" si="1"/>
        <v>1640.1538461538462</v>
      </c>
    </row>
    <row r="23" spans="1:12" x14ac:dyDescent="0.25">
      <c r="A23" s="1">
        <v>4.5138888888888888E-2</v>
      </c>
      <c r="B23">
        <v>1635.6428571428571</v>
      </c>
      <c r="F23">
        <f t="shared" si="0"/>
        <v>0</v>
      </c>
      <c r="G23">
        <f t="shared" si="1"/>
        <v>1635.6428571428571</v>
      </c>
    </row>
    <row r="24" spans="1:12" x14ac:dyDescent="0.25">
      <c r="A24" s="1">
        <v>4.8611111111111112E-2</v>
      </c>
      <c r="B24">
        <v>1505.8461538461538</v>
      </c>
      <c r="F24">
        <f t="shared" si="0"/>
        <v>0</v>
      </c>
      <c r="G24">
        <f t="shared" si="1"/>
        <v>1505.8461538461538</v>
      </c>
    </row>
    <row r="25" spans="1:12" x14ac:dyDescent="0.25">
      <c r="A25" s="1">
        <v>5.2083333333333336E-2</v>
      </c>
      <c r="B25">
        <v>1519.5</v>
      </c>
      <c r="F25">
        <f t="shared" si="0"/>
        <v>0</v>
      </c>
      <c r="G25">
        <f t="shared" si="1"/>
        <v>1519.5</v>
      </c>
    </row>
    <row r="26" spans="1:12" x14ac:dyDescent="0.25">
      <c r="A26" s="1">
        <v>5.5555555555555552E-2</v>
      </c>
      <c r="B26">
        <v>1412.4285714285713</v>
      </c>
      <c r="F26">
        <f t="shared" si="0"/>
        <v>0</v>
      </c>
      <c r="G26">
        <f t="shared" si="1"/>
        <v>1412.4285714285713</v>
      </c>
    </row>
    <row r="27" spans="1:12" x14ac:dyDescent="0.25">
      <c r="A27" s="1">
        <v>5.9027777777777783E-2</v>
      </c>
      <c r="B27">
        <v>1405.909090909091</v>
      </c>
      <c r="F27">
        <f t="shared" si="0"/>
        <v>0</v>
      </c>
      <c r="G27">
        <f t="shared" si="1"/>
        <v>1405.909090909091</v>
      </c>
    </row>
    <row r="28" spans="1:12" x14ac:dyDescent="0.25">
      <c r="A28" s="1">
        <v>6.25E-2</v>
      </c>
      <c r="B28">
        <v>1341.1538461538462</v>
      </c>
      <c r="F28">
        <f t="shared" si="0"/>
        <v>0</v>
      </c>
      <c r="G28">
        <f t="shared" si="1"/>
        <v>1341.1538461538462</v>
      </c>
    </row>
    <row r="29" spans="1:12" x14ac:dyDescent="0.25">
      <c r="A29" s="1">
        <v>6.5972222222222224E-2</v>
      </c>
      <c r="B29">
        <v>1330.3571428571429</v>
      </c>
      <c r="F29">
        <f t="shared" si="0"/>
        <v>0</v>
      </c>
      <c r="G29">
        <f t="shared" si="1"/>
        <v>1330.3571428571429</v>
      </c>
    </row>
    <row r="30" spans="1:12" x14ac:dyDescent="0.25">
      <c r="A30" s="1">
        <v>6.9444444444444434E-2</v>
      </c>
      <c r="B30">
        <v>1241.2142857142858</v>
      </c>
      <c r="F30">
        <f t="shared" si="0"/>
        <v>0</v>
      </c>
      <c r="G30">
        <f t="shared" si="1"/>
        <v>1241.2142857142858</v>
      </c>
    </row>
    <row r="31" spans="1:12" x14ac:dyDescent="0.25">
      <c r="A31" s="1">
        <v>7.2916666666666671E-2</v>
      </c>
      <c r="B31">
        <v>1240.8333333333333</v>
      </c>
      <c r="F31">
        <f t="shared" si="0"/>
        <v>0</v>
      </c>
      <c r="G31">
        <f t="shared" si="1"/>
        <v>1240.8333333333333</v>
      </c>
    </row>
    <row r="32" spans="1:12" x14ac:dyDescent="0.25">
      <c r="A32" s="1">
        <v>7.6388888888888895E-2</v>
      </c>
      <c r="B32">
        <v>1151.4166666666667</v>
      </c>
      <c r="F32">
        <f t="shared" si="0"/>
        <v>0</v>
      </c>
      <c r="G32">
        <f t="shared" si="1"/>
        <v>1151.4166666666667</v>
      </c>
    </row>
    <row r="33" spans="1:7" x14ac:dyDescent="0.25">
      <c r="A33" s="1">
        <v>7.9861111111111105E-2</v>
      </c>
      <c r="B33">
        <v>1125</v>
      </c>
      <c r="F33">
        <f t="shared" si="0"/>
        <v>0</v>
      </c>
      <c r="G33">
        <f t="shared" si="1"/>
        <v>1125</v>
      </c>
    </row>
    <row r="34" spans="1:7" x14ac:dyDescent="0.25">
      <c r="A34" s="1">
        <v>8.3333333333333329E-2</v>
      </c>
      <c r="B34">
        <v>1102.75</v>
      </c>
      <c r="F34">
        <f t="shared" si="0"/>
        <v>0</v>
      </c>
      <c r="G34">
        <f t="shared" si="1"/>
        <v>1102.75</v>
      </c>
    </row>
    <row r="35" spans="1:7" x14ac:dyDescent="0.25">
      <c r="A35" s="1">
        <v>8.6805555555555566E-2</v>
      </c>
      <c r="B35">
        <v>1090.5454545454545</v>
      </c>
      <c r="F35">
        <f t="shared" si="0"/>
        <v>0</v>
      </c>
      <c r="G35">
        <f t="shared" si="1"/>
        <v>1090.5454545454545</v>
      </c>
    </row>
    <row r="36" spans="1:7" x14ac:dyDescent="0.25">
      <c r="A36" s="1">
        <v>9.0277777777777776E-2</v>
      </c>
      <c r="B36">
        <v>1029.3333333333333</v>
      </c>
      <c r="F36">
        <f t="shared" si="0"/>
        <v>0</v>
      </c>
      <c r="G36">
        <f t="shared" si="1"/>
        <v>1029.3333333333333</v>
      </c>
    </row>
    <row r="37" spans="1:7" x14ac:dyDescent="0.25">
      <c r="A37" s="1">
        <v>9.375E-2</v>
      </c>
      <c r="B37">
        <v>1032.75</v>
      </c>
      <c r="F37">
        <f t="shared" si="0"/>
        <v>0</v>
      </c>
      <c r="G37">
        <f t="shared" si="1"/>
        <v>1032.75</v>
      </c>
    </row>
    <row r="38" spans="1:7" x14ac:dyDescent="0.25">
      <c r="A38" s="1">
        <v>9.7222222222222224E-2</v>
      </c>
      <c r="B38">
        <v>958.57142857142856</v>
      </c>
      <c r="F38">
        <f t="shared" si="0"/>
        <v>0</v>
      </c>
      <c r="G38">
        <f t="shared" si="1"/>
        <v>958.57142857142856</v>
      </c>
    </row>
    <row r="39" spans="1:7" x14ac:dyDescent="0.25">
      <c r="A39" s="1">
        <v>0.10069444444444443</v>
      </c>
      <c r="B39">
        <v>932.7</v>
      </c>
      <c r="F39">
        <f t="shared" si="0"/>
        <v>0</v>
      </c>
      <c r="G39">
        <f t="shared" si="1"/>
        <v>932.7</v>
      </c>
    </row>
    <row r="40" spans="1:7" x14ac:dyDescent="0.25">
      <c r="A40" s="1">
        <v>0.10416666666666667</v>
      </c>
      <c r="B40">
        <v>925.38461538461536</v>
      </c>
      <c r="F40">
        <f t="shared" si="0"/>
        <v>0</v>
      </c>
      <c r="G40">
        <f t="shared" si="1"/>
        <v>925.38461538461536</v>
      </c>
    </row>
    <row r="41" spans="1:7" x14ac:dyDescent="0.25">
      <c r="A41" s="1">
        <v>0.1076388888888889</v>
      </c>
      <c r="B41">
        <v>925.38461538461536</v>
      </c>
      <c r="F41">
        <f t="shared" si="0"/>
        <v>0</v>
      </c>
      <c r="G41">
        <f t="shared" si="1"/>
        <v>925.38461538461536</v>
      </c>
    </row>
    <row r="42" spans="1:7" x14ac:dyDescent="0.25">
      <c r="A42" s="1">
        <v>0.1111111111111111</v>
      </c>
      <c r="B42">
        <v>865.14285714285711</v>
      </c>
      <c r="F42">
        <f t="shared" si="0"/>
        <v>0</v>
      </c>
      <c r="G42">
        <f t="shared" si="1"/>
        <v>865.14285714285711</v>
      </c>
    </row>
    <row r="43" spans="1:7" x14ac:dyDescent="0.25">
      <c r="A43" s="1">
        <v>0.11458333333333333</v>
      </c>
      <c r="B43">
        <v>856.63636363636363</v>
      </c>
      <c r="F43">
        <f t="shared" si="0"/>
        <v>0</v>
      </c>
      <c r="G43">
        <f t="shared" si="1"/>
        <v>856.63636363636363</v>
      </c>
    </row>
    <row r="44" spans="1:7" x14ac:dyDescent="0.25">
      <c r="A44" s="1">
        <v>0.11805555555555557</v>
      </c>
      <c r="B44">
        <v>795.5</v>
      </c>
      <c r="F44">
        <f t="shared" si="0"/>
        <v>0</v>
      </c>
      <c r="G44">
        <f t="shared" si="1"/>
        <v>795.5</v>
      </c>
    </row>
    <row r="45" spans="1:7" x14ac:dyDescent="0.25">
      <c r="A45" s="1">
        <v>0.12152777777777778</v>
      </c>
      <c r="B45">
        <v>814.91666666666663</v>
      </c>
      <c r="F45">
        <f t="shared" si="0"/>
        <v>0</v>
      </c>
      <c r="G45">
        <f t="shared" si="1"/>
        <v>814.91666666666663</v>
      </c>
    </row>
    <row r="46" spans="1:7" x14ac:dyDescent="0.25">
      <c r="A46" s="1">
        <v>0.125</v>
      </c>
      <c r="B46">
        <v>788.53846153846155</v>
      </c>
      <c r="F46">
        <f t="shared" si="0"/>
        <v>0</v>
      </c>
      <c r="G46">
        <f t="shared" si="1"/>
        <v>788.53846153846155</v>
      </c>
    </row>
    <row r="47" spans="1:7" x14ac:dyDescent="0.25">
      <c r="A47" s="1">
        <v>0.12847222222222224</v>
      </c>
      <c r="B47">
        <v>791.5</v>
      </c>
      <c r="F47">
        <f t="shared" si="0"/>
        <v>0</v>
      </c>
      <c r="G47">
        <f t="shared" si="1"/>
        <v>791.5</v>
      </c>
    </row>
    <row r="48" spans="1:7" x14ac:dyDescent="0.25">
      <c r="A48" s="1">
        <v>0.13194444444444445</v>
      </c>
      <c r="B48">
        <v>772.69230769230774</v>
      </c>
      <c r="F48">
        <f t="shared" si="0"/>
        <v>0</v>
      </c>
      <c r="G48">
        <f t="shared" si="1"/>
        <v>772.69230769230774</v>
      </c>
    </row>
    <row r="49" spans="1:7" x14ac:dyDescent="0.25">
      <c r="A49" s="1">
        <v>0.13541666666666666</v>
      </c>
      <c r="B49">
        <v>776</v>
      </c>
      <c r="F49">
        <f t="shared" si="0"/>
        <v>0</v>
      </c>
      <c r="G49">
        <f t="shared" si="1"/>
        <v>776</v>
      </c>
    </row>
    <row r="50" spans="1:7" x14ac:dyDescent="0.25">
      <c r="A50" s="1">
        <v>0.1388888888888889</v>
      </c>
      <c r="B50">
        <v>761.92857142857144</v>
      </c>
      <c r="F50">
        <f t="shared" si="0"/>
        <v>0</v>
      </c>
      <c r="G50">
        <f t="shared" si="1"/>
        <v>761.92857142857144</v>
      </c>
    </row>
    <row r="51" spans="1:7" x14ac:dyDescent="0.25">
      <c r="A51" s="1">
        <v>0.1423611111111111</v>
      </c>
      <c r="B51">
        <v>754.22222222222217</v>
      </c>
      <c r="F51">
        <f t="shared" si="0"/>
        <v>0</v>
      </c>
      <c r="G51">
        <f t="shared" si="1"/>
        <v>754.22222222222217</v>
      </c>
    </row>
    <row r="52" spans="1:7" x14ac:dyDescent="0.25">
      <c r="A52" s="1">
        <v>0.14583333333333334</v>
      </c>
      <c r="B52">
        <v>777</v>
      </c>
      <c r="F52">
        <f t="shared" si="0"/>
        <v>0</v>
      </c>
      <c r="G52">
        <f t="shared" si="1"/>
        <v>777</v>
      </c>
    </row>
    <row r="53" spans="1:7" x14ac:dyDescent="0.25">
      <c r="A53" s="1">
        <v>0.14930555555555555</v>
      </c>
      <c r="B53">
        <v>777</v>
      </c>
      <c r="F53">
        <f t="shared" si="0"/>
        <v>0</v>
      </c>
      <c r="G53">
        <f t="shared" si="1"/>
        <v>777</v>
      </c>
    </row>
    <row r="54" spans="1:7" x14ac:dyDescent="0.25">
      <c r="A54" s="1">
        <v>0.15277777777777776</v>
      </c>
      <c r="B54">
        <v>779.35714285714289</v>
      </c>
      <c r="F54">
        <f t="shared" si="0"/>
        <v>0</v>
      </c>
      <c r="G54">
        <f t="shared" si="1"/>
        <v>779.35714285714289</v>
      </c>
    </row>
    <row r="55" spans="1:7" x14ac:dyDescent="0.25">
      <c r="A55" s="1">
        <v>0.15625</v>
      </c>
      <c r="B55">
        <v>777.61538461538464</v>
      </c>
      <c r="F55">
        <f t="shared" si="0"/>
        <v>0</v>
      </c>
      <c r="G55">
        <f t="shared" si="1"/>
        <v>777.61538461538464</v>
      </c>
    </row>
    <row r="56" spans="1:7" x14ac:dyDescent="0.25">
      <c r="A56" s="1">
        <v>0.15972222222222224</v>
      </c>
      <c r="B56">
        <v>776.15384615384619</v>
      </c>
      <c r="F56">
        <f t="shared" si="0"/>
        <v>0</v>
      </c>
      <c r="G56">
        <f t="shared" si="1"/>
        <v>776.15384615384619</v>
      </c>
    </row>
    <row r="57" spans="1:7" x14ac:dyDescent="0.25">
      <c r="A57" s="1">
        <v>0.16319444444444445</v>
      </c>
      <c r="B57">
        <v>775.9</v>
      </c>
      <c r="F57">
        <f t="shared" si="0"/>
        <v>0</v>
      </c>
      <c r="G57">
        <f t="shared" si="1"/>
        <v>775.9</v>
      </c>
    </row>
    <row r="58" spans="1:7" x14ac:dyDescent="0.25">
      <c r="A58" s="1">
        <v>0.16666666666666666</v>
      </c>
      <c r="B58">
        <v>798.85714285714289</v>
      </c>
      <c r="F58">
        <f t="shared" si="0"/>
        <v>0</v>
      </c>
      <c r="G58">
        <f t="shared" si="1"/>
        <v>798.85714285714289</v>
      </c>
    </row>
    <row r="59" spans="1:7" x14ac:dyDescent="0.25">
      <c r="A59" s="1">
        <v>0.17015046296296296</v>
      </c>
      <c r="B59">
        <v>794.66666666666663</v>
      </c>
      <c r="F59">
        <f t="shared" si="0"/>
        <v>0</v>
      </c>
      <c r="G59">
        <f t="shared" si="1"/>
        <v>794.66666666666663</v>
      </c>
    </row>
    <row r="60" spans="1:7" x14ac:dyDescent="0.25">
      <c r="A60" s="1">
        <v>0.1736226851851852</v>
      </c>
      <c r="B60">
        <v>791.63636363636363</v>
      </c>
      <c r="F60">
        <f t="shared" si="0"/>
        <v>0</v>
      </c>
      <c r="G60">
        <f t="shared" si="1"/>
        <v>791.63636363636363</v>
      </c>
    </row>
    <row r="61" spans="1:7" x14ac:dyDescent="0.25">
      <c r="A61" s="1">
        <v>0.17708333333333334</v>
      </c>
      <c r="B61">
        <v>807.33333333333337</v>
      </c>
      <c r="F61">
        <f t="shared" si="0"/>
        <v>0</v>
      </c>
      <c r="G61">
        <f t="shared" si="1"/>
        <v>807.33333333333337</v>
      </c>
    </row>
    <row r="62" spans="1:7" x14ac:dyDescent="0.25">
      <c r="A62" s="1">
        <v>0.18055555555555555</v>
      </c>
      <c r="B62">
        <v>793.21428571428567</v>
      </c>
      <c r="F62">
        <f t="shared" si="0"/>
        <v>0</v>
      </c>
      <c r="G62">
        <f t="shared" si="1"/>
        <v>793.21428571428567</v>
      </c>
    </row>
    <row r="63" spans="1:7" x14ac:dyDescent="0.25">
      <c r="A63" s="1">
        <v>0.18402777777777779</v>
      </c>
      <c r="B63">
        <v>786.88888888888891</v>
      </c>
      <c r="F63">
        <f t="shared" si="0"/>
        <v>0</v>
      </c>
      <c r="G63">
        <f t="shared" si="1"/>
        <v>786.88888888888891</v>
      </c>
    </row>
    <row r="64" spans="1:7" x14ac:dyDescent="0.25">
      <c r="A64" s="1">
        <v>0.1875</v>
      </c>
      <c r="B64">
        <v>808.28571428571433</v>
      </c>
      <c r="F64">
        <f t="shared" si="0"/>
        <v>0</v>
      </c>
      <c r="G64">
        <f t="shared" si="1"/>
        <v>808.28571428571433</v>
      </c>
    </row>
    <row r="65" spans="1:7" x14ac:dyDescent="0.25">
      <c r="A65" s="1">
        <v>0.19097222222222221</v>
      </c>
      <c r="B65">
        <v>814.16666666666663</v>
      </c>
      <c r="F65">
        <f t="shared" si="0"/>
        <v>0</v>
      </c>
      <c r="G65">
        <f t="shared" si="1"/>
        <v>814.16666666666663</v>
      </c>
    </row>
    <row r="66" spans="1:7" x14ac:dyDescent="0.25">
      <c r="A66" s="1">
        <v>0.19444444444444445</v>
      </c>
      <c r="B66">
        <v>810.07142857142856</v>
      </c>
      <c r="F66">
        <f t="shared" si="0"/>
        <v>0</v>
      </c>
      <c r="G66">
        <f t="shared" si="1"/>
        <v>810.07142857142856</v>
      </c>
    </row>
    <row r="67" spans="1:7" x14ac:dyDescent="0.25">
      <c r="A67" s="1">
        <v>0.19791666666666666</v>
      </c>
      <c r="B67">
        <v>803.91666666666663</v>
      </c>
      <c r="F67">
        <f t="shared" si="0"/>
        <v>0</v>
      </c>
      <c r="G67">
        <f t="shared" si="1"/>
        <v>803.91666666666663</v>
      </c>
    </row>
    <row r="68" spans="1:7" x14ac:dyDescent="0.25">
      <c r="A68" s="1">
        <v>0.20138888888888887</v>
      </c>
      <c r="B68">
        <v>830</v>
      </c>
      <c r="F68">
        <f t="shared" si="0"/>
        <v>0</v>
      </c>
      <c r="G68">
        <f t="shared" si="1"/>
        <v>830</v>
      </c>
    </row>
    <row r="69" spans="1:7" x14ac:dyDescent="0.25">
      <c r="A69" s="1">
        <v>0.20486111111111113</v>
      </c>
      <c r="B69">
        <v>821.72727272727275</v>
      </c>
      <c r="F69">
        <f t="shared" si="0"/>
        <v>0</v>
      </c>
      <c r="G69">
        <f t="shared" si="1"/>
        <v>821.72727272727275</v>
      </c>
    </row>
    <row r="70" spans="1:7" x14ac:dyDescent="0.25">
      <c r="A70" s="1">
        <v>0.20833333333333334</v>
      </c>
      <c r="B70">
        <v>855.21428571428567</v>
      </c>
      <c r="F70">
        <f t="shared" si="0"/>
        <v>0</v>
      </c>
      <c r="G70">
        <f t="shared" si="1"/>
        <v>855.21428571428567</v>
      </c>
    </row>
    <row r="71" spans="1:7" x14ac:dyDescent="0.25">
      <c r="A71" s="1">
        <v>0.21180555555555555</v>
      </c>
      <c r="B71">
        <v>855.21428571428567</v>
      </c>
      <c r="F71">
        <f t="shared" si="0"/>
        <v>0</v>
      </c>
      <c r="G71">
        <f t="shared" si="1"/>
        <v>855.21428571428567</v>
      </c>
    </row>
    <row r="72" spans="1:7" x14ac:dyDescent="0.25">
      <c r="A72" s="1">
        <v>0.21527777777777779</v>
      </c>
      <c r="B72">
        <v>875.92307692307691</v>
      </c>
      <c r="F72">
        <f t="shared" si="0"/>
        <v>0</v>
      </c>
      <c r="G72">
        <f t="shared" si="1"/>
        <v>875.92307692307691</v>
      </c>
    </row>
    <row r="73" spans="1:7" x14ac:dyDescent="0.25">
      <c r="A73" s="1">
        <v>0.21875</v>
      </c>
      <c r="B73">
        <v>878.46153846153845</v>
      </c>
      <c r="F73">
        <f t="shared" si="0"/>
        <v>0</v>
      </c>
      <c r="G73">
        <f t="shared" si="1"/>
        <v>878.46153846153845</v>
      </c>
    </row>
    <row r="74" spans="1:7" x14ac:dyDescent="0.25">
      <c r="A74" s="1">
        <v>0.22222222222222221</v>
      </c>
      <c r="B74">
        <v>896.46153846153845</v>
      </c>
      <c r="F74">
        <f t="shared" si="0"/>
        <v>0</v>
      </c>
      <c r="G74">
        <f t="shared" si="1"/>
        <v>896.46153846153845</v>
      </c>
    </row>
    <row r="75" spans="1:7" x14ac:dyDescent="0.25">
      <c r="A75" s="1">
        <v>0.22569444444444445</v>
      </c>
      <c r="B75">
        <v>896.6</v>
      </c>
      <c r="F75">
        <f t="shared" ref="F75:F138" si="2">SUMPRODUCT($C$7:$E$7,C75:E75)</f>
        <v>0</v>
      </c>
      <c r="G75">
        <f t="shared" ref="G75:G138" si="3">B75-F75</f>
        <v>896.6</v>
      </c>
    </row>
    <row r="76" spans="1:7" x14ac:dyDescent="0.25">
      <c r="A76" s="1">
        <v>0.22916666666666666</v>
      </c>
      <c r="B76">
        <v>926.14285714285711</v>
      </c>
      <c r="F76">
        <f t="shared" si="2"/>
        <v>0</v>
      </c>
      <c r="G76">
        <f t="shared" si="3"/>
        <v>926.14285714285711</v>
      </c>
    </row>
    <row r="77" spans="1:7" x14ac:dyDescent="0.25">
      <c r="A77" s="1">
        <v>0.23263888888888887</v>
      </c>
      <c r="B77">
        <v>926.33333333333337</v>
      </c>
      <c r="F77">
        <f t="shared" si="2"/>
        <v>0</v>
      </c>
      <c r="G77">
        <f t="shared" si="3"/>
        <v>926.33333333333337</v>
      </c>
    </row>
    <row r="78" spans="1:7" x14ac:dyDescent="0.25">
      <c r="A78" s="1">
        <v>0.23611111111111113</v>
      </c>
      <c r="B78">
        <v>946.23076923076928</v>
      </c>
      <c r="F78">
        <f t="shared" si="2"/>
        <v>0</v>
      </c>
      <c r="G78">
        <f t="shared" si="3"/>
        <v>946.23076923076928</v>
      </c>
    </row>
    <row r="79" spans="1:7" x14ac:dyDescent="0.25">
      <c r="A79" s="1">
        <v>0.23958333333333334</v>
      </c>
      <c r="B79">
        <v>948.92857142857144</v>
      </c>
      <c r="F79">
        <f t="shared" si="2"/>
        <v>0</v>
      </c>
      <c r="G79">
        <f t="shared" si="3"/>
        <v>948.92857142857144</v>
      </c>
    </row>
    <row r="80" spans="1:7" x14ac:dyDescent="0.25">
      <c r="A80" s="1">
        <v>0.24305555555555555</v>
      </c>
      <c r="B80">
        <v>966.76923076923072</v>
      </c>
      <c r="F80">
        <f t="shared" si="2"/>
        <v>0</v>
      </c>
      <c r="G80">
        <f t="shared" si="3"/>
        <v>966.76923076923072</v>
      </c>
    </row>
    <row r="81" spans="1:7" x14ac:dyDescent="0.25">
      <c r="A81" s="1">
        <v>0.24652777777777779</v>
      </c>
      <c r="B81">
        <v>973.75</v>
      </c>
      <c r="F81">
        <f t="shared" si="2"/>
        <v>0</v>
      </c>
      <c r="G81">
        <f t="shared" si="3"/>
        <v>973.75</v>
      </c>
    </row>
    <row r="82" spans="1:7" x14ac:dyDescent="0.25">
      <c r="A82" s="1">
        <v>0.25</v>
      </c>
      <c r="B82">
        <v>1000.6153846153846</v>
      </c>
      <c r="F82">
        <f t="shared" si="2"/>
        <v>0</v>
      </c>
      <c r="G82">
        <f t="shared" si="3"/>
        <v>1000.6153846153846</v>
      </c>
    </row>
    <row r="83" spans="1:7" x14ac:dyDescent="0.25">
      <c r="A83" s="1">
        <v>0.25347222222222221</v>
      </c>
      <c r="B83">
        <v>1001.5714285714286</v>
      </c>
      <c r="F83">
        <f t="shared" si="2"/>
        <v>0</v>
      </c>
      <c r="G83">
        <f t="shared" si="3"/>
        <v>1001.5714285714286</v>
      </c>
    </row>
    <row r="84" spans="1:7" x14ac:dyDescent="0.25">
      <c r="A84" s="1">
        <v>0.25694444444444448</v>
      </c>
      <c r="B84">
        <v>1041.1428571428571</v>
      </c>
      <c r="F84">
        <f t="shared" si="2"/>
        <v>0</v>
      </c>
      <c r="G84">
        <f t="shared" si="3"/>
        <v>1041.1428571428571</v>
      </c>
    </row>
    <row r="85" spans="1:7" x14ac:dyDescent="0.25">
      <c r="A85" s="1">
        <v>0.26041666666666669</v>
      </c>
      <c r="B85">
        <v>1040</v>
      </c>
      <c r="F85">
        <f t="shared" si="2"/>
        <v>0</v>
      </c>
      <c r="G85">
        <f t="shared" si="3"/>
        <v>1040</v>
      </c>
    </row>
    <row r="86" spans="1:7" x14ac:dyDescent="0.25">
      <c r="A86" s="1">
        <v>0.2638888888888889</v>
      </c>
      <c r="B86">
        <v>1175.2307692307693</v>
      </c>
      <c r="F86">
        <f t="shared" si="2"/>
        <v>0</v>
      </c>
      <c r="G86">
        <f t="shared" si="3"/>
        <v>1175.2307692307693</v>
      </c>
    </row>
    <row r="87" spans="1:7" x14ac:dyDescent="0.25">
      <c r="A87" s="1">
        <v>0.2673611111111111</v>
      </c>
      <c r="B87">
        <v>1168.6363636363637</v>
      </c>
      <c r="F87">
        <f t="shared" si="2"/>
        <v>0</v>
      </c>
      <c r="G87">
        <f t="shared" si="3"/>
        <v>1168.6363636363637</v>
      </c>
    </row>
    <row r="88" spans="1:7" x14ac:dyDescent="0.25">
      <c r="A88" s="1">
        <v>0.27083333333333331</v>
      </c>
      <c r="B88">
        <v>1297.1428571428571</v>
      </c>
      <c r="F88">
        <f t="shared" si="2"/>
        <v>0</v>
      </c>
      <c r="G88">
        <f t="shared" si="3"/>
        <v>1297.1428571428571</v>
      </c>
    </row>
    <row r="89" spans="1:7" x14ac:dyDescent="0.25">
      <c r="A89" s="1">
        <v>0.27430555555555552</v>
      </c>
      <c r="B89">
        <v>1294.4615384615386</v>
      </c>
      <c r="F89">
        <f t="shared" si="2"/>
        <v>0</v>
      </c>
      <c r="G89">
        <f t="shared" si="3"/>
        <v>1294.4615384615386</v>
      </c>
    </row>
    <row r="90" spans="1:7" x14ac:dyDescent="0.25">
      <c r="A90" s="1">
        <v>0.27777777777777779</v>
      </c>
      <c r="B90">
        <v>1379.909090909091</v>
      </c>
      <c r="F90">
        <f t="shared" si="2"/>
        <v>0</v>
      </c>
      <c r="G90">
        <f t="shared" si="3"/>
        <v>1379.909090909091</v>
      </c>
    </row>
    <row r="91" spans="1:7" x14ac:dyDescent="0.25">
      <c r="A91" s="1">
        <v>0.28125</v>
      </c>
      <c r="B91">
        <v>1384.2307692307693</v>
      </c>
      <c r="F91">
        <f t="shared" si="2"/>
        <v>0</v>
      </c>
      <c r="G91">
        <f t="shared" si="3"/>
        <v>1384.2307692307693</v>
      </c>
    </row>
    <row r="92" spans="1:7" x14ac:dyDescent="0.25">
      <c r="A92" s="1">
        <v>0.28472222222222221</v>
      </c>
      <c r="B92">
        <v>1512.25</v>
      </c>
      <c r="F92">
        <f t="shared" si="2"/>
        <v>0</v>
      </c>
      <c r="G92">
        <f t="shared" si="3"/>
        <v>1512.25</v>
      </c>
    </row>
    <row r="93" spans="1:7" x14ac:dyDescent="0.25">
      <c r="A93" s="1">
        <v>0.28819444444444448</v>
      </c>
      <c r="B93">
        <v>1499.75</v>
      </c>
      <c r="F93">
        <f t="shared" si="2"/>
        <v>0</v>
      </c>
      <c r="G93">
        <f t="shared" si="3"/>
        <v>1499.75</v>
      </c>
    </row>
    <row r="94" spans="1:7" x14ac:dyDescent="0.25">
      <c r="A94" s="1">
        <v>0.29166666666666669</v>
      </c>
      <c r="B94">
        <v>1632.7857142857142</v>
      </c>
      <c r="F94">
        <f t="shared" si="2"/>
        <v>0</v>
      </c>
      <c r="G94">
        <f t="shared" si="3"/>
        <v>1632.7857142857142</v>
      </c>
    </row>
    <row r="95" spans="1:7" x14ac:dyDescent="0.25">
      <c r="A95" s="1">
        <v>0.2951388888888889</v>
      </c>
      <c r="B95">
        <v>1637</v>
      </c>
      <c r="F95">
        <f t="shared" si="2"/>
        <v>0</v>
      </c>
      <c r="G95">
        <f t="shared" si="3"/>
        <v>1637</v>
      </c>
    </row>
    <row r="96" spans="1:7" x14ac:dyDescent="0.25">
      <c r="A96" s="1">
        <v>0.2986111111111111</v>
      </c>
      <c r="B96">
        <v>1774.8461538461538</v>
      </c>
      <c r="F96">
        <f t="shared" si="2"/>
        <v>0</v>
      </c>
      <c r="G96">
        <f t="shared" si="3"/>
        <v>1774.8461538461538</v>
      </c>
    </row>
    <row r="97" spans="1:7" x14ac:dyDescent="0.25">
      <c r="A97" s="1">
        <v>0.30208333333333331</v>
      </c>
      <c r="B97">
        <v>1769.4285714285713</v>
      </c>
      <c r="F97">
        <f t="shared" si="2"/>
        <v>0</v>
      </c>
      <c r="G97">
        <f t="shared" si="3"/>
        <v>1769.4285714285713</v>
      </c>
    </row>
    <row r="98" spans="1:7" x14ac:dyDescent="0.25">
      <c r="A98" s="1">
        <v>0.30555555555555552</v>
      </c>
      <c r="B98">
        <v>2031.8571428571429</v>
      </c>
      <c r="F98">
        <f t="shared" si="2"/>
        <v>0</v>
      </c>
      <c r="G98">
        <f t="shared" si="3"/>
        <v>2031.8571428571429</v>
      </c>
    </row>
    <row r="99" spans="1:7" x14ac:dyDescent="0.25">
      <c r="A99" s="1">
        <v>0.30902777777777779</v>
      </c>
      <c r="B99">
        <v>2031.3333333333333</v>
      </c>
      <c r="F99">
        <f t="shared" si="2"/>
        <v>0</v>
      </c>
      <c r="G99">
        <f t="shared" si="3"/>
        <v>2031.3333333333333</v>
      </c>
    </row>
    <row r="100" spans="1:7" x14ac:dyDescent="0.25">
      <c r="A100" s="1">
        <v>0.3125</v>
      </c>
      <c r="B100">
        <v>2232.7857142857142</v>
      </c>
      <c r="F100">
        <f t="shared" si="2"/>
        <v>0</v>
      </c>
      <c r="G100">
        <f t="shared" si="3"/>
        <v>2232.7857142857142</v>
      </c>
    </row>
    <row r="101" spans="1:7" x14ac:dyDescent="0.25">
      <c r="A101" s="1">
        <v>0.31597222222222221</v>
      </c>
      <c r="B101">
        <v>2237.8461538461538</v>
      </c>
      <c r="F101">
        <f t="shared" si="2"/>
        <v>0</v>
      </c>
      <c r="G101">
        <f t="shared" si="3"/>
        <v>2237.8461538461538</v>
      </c>
    </row>
    <row r="102" spans="1:7" x14ac:dyDescent="0.25">
      <c r="A102" s="1">
        <v>0.31944444444444448</v>
      </c>
      <c r="B102">
        <v>2404.3636363636365</v>
      </c>
      <c r="F102">
        <f t="shared" si="2"/>
        <v>0</v>
      </c>
      <c r="G102">
        <f t="shared" si="3"/>
        <v>2404.3636363636365</v>
      </c>
    </row>
    <row r="103" spans="1:7" x14ac:dyDescent="0.25">
      <c r="A103" s="1">
        <v>0.32291666666666669</v>
      </c>
      <c r="B103">
        <v>2396.5714285714284</v>
      </c>
      <c r="F103">
        <f t="shared" si="2"/>
        <v>0</v>
      </c>
      <c r="G103">
        <f t="shared" si="3"/>
        <v>2396.5714285714284</v>
      </c>
    </row>
    <row r="104" spans="1:7" x14ac:dyDescent="0.25">
      <c r="A104" s="1">
        <v>0.3263888888888889</v>
      </c>
      <c r="B104">
        <v>2575.2857142857142</v>
      </c>
      <c r="F104">
        <f t="shared" si="2"/>
        <v>0</v>
      </c>
      <c r="G104">
        <f t="shared" si="3"/>
        <v>2575.2857142857142</v>
      </c>
    </row>
    <row r="105" spans="1:7" x14ac:dyDescent="0.25">
      <c r="A105" s="1">
        <v>0.3298611111111111</v>
      </c>
      <c r="B105">
        <v>2579.2727272727275</v>
      </c>
      <c r="F105">
        <f t="shared" si="2"/>
        <v>0</v>
      </c>
      <c r="G105">
        <f t="shared" si="3"/>
        <v>2579.2727272727275</v>
      </c>
    </row>
    <row r="106" spans="1:7" x14ac:dyDescent="0.25">
      <c r="A106" s="1">
        <v>0.33333333333333331</v>
      </c>
      <c r="B106">
        <v>2722.8571428571427</v>
      </c>
      <c r="F106">
        <f t="shared" si="2"/>
        <v>0</v>
      </c>
      <c r="G106">
        <f t="shared" si="3"/>
        <v>2722.8571428571427</v>
      </c>
    </row>
    <row r="107" spans="1:7" x14ac:dyDescent="0.25">
      <c r="A107" s="1">
        <v>0.33680555555555558</v>
      </c>
      <c r="B107">
        <v>2731.3846153846152</v>
      </c>
      <c r="F107">
        <f t="shared" si="2"/>
        <v>0</v>
      </c>
      <c r="G107">
        <f t="shared" si="3"/>
        <v>2731.3846153846152</v>
      </c>
    </row>
    <row r="108" spans="1:7" x14ac:dyDescent="0.25">
      <c r="A108" s="1">
        <v>0.34027777777777773</v>
      </c>
      <c r="B108">
        <v>2889.6428571428573</v>
      </c>
      <c r="F108">
        <f t="shared" si="2"/>
        <v>0</v>
      </c>
      <c r="G108">
        <f t="shared" si="3"/>
        <v>2889.6428571428573</v>
      </c>
    </row>
    <row r="109" spans="1:7" x14ac:dyDescent="0.25">
      <c r="A109" s="1">
        <v>0.34375</v>
      </c>
      <c r="B109">
        <v>2887.3076923076924</v>
      </c>
      <c r="F109">
        <f t="shared" si="2"/>
        <v>0</v>
      </c>
      <c r="G109">
        <f t="shared" si="3"/>
        <v>2887.3076923076924</v>
      </c>
    </row>
    <row r="110" spans="1:7" x14ac:dyDescent="0.25">
      <c r="A110" s="1">
        <v>0.34722222222222227</v>
      </c>
      <c r="B110">
        <v>3126.4615384615386</v>
      </c>
      <c r="F110">
        <f t="shared" si="2"/>
        <v>0</v>
      </c>
      <c r="G110">
        <f t="shared" si="3"/>
        <v>3126.4615384615386</v>
      </c>
    </row>
    <row r="111" spans="1:7" x14ac:dyDescent="0.25">
      <c r="A111" s="1">
        <v>0.35069444444444442</v>
      </c>
      <c r="B111">
        <v>3142.3333333333335</v>
      </c>
      <c r="F111">
        <f t="shared" si="2"/>
        <v>0</v>
      </c>
      <c r="G111">
        <f t="shared" si="3"/>
        <v>3142.3333333333335</v>
      </c>
    </row>
    <row r="112" spans="1:7" x14ac:dyDescent="0.25">
      <c r="A112" s="1">
        <v>0.35416666666666669</v>
      </c>
      <c r="B112">
        <v>3312.7692307692309</v>
      </c>
      <c r="F112">
        <f t="shared" si="2"/>
        <v>0</v>
      </c>
      <c r="G112">
        <f t="shared" si="3"/>
        <v>3312.7692307692309</v>
      </c>
    </row>
    <row r="113" spans="1:7" x14ac:dyDescent="0.25">
      <c r="A113" s="1">
        <v>0.3576388888888889</v>
      </c>
      <c r="B113">
        <v>3312.7692307692309</v>
      </c>
      <c r="F113">
        <f t="shared" si="2"/>
        <v>0</v>
      </c>
      <c r="G113">
        <f t="shared" si="3"/>
        <v>3312.7692307692309</v>
      </c>
    </row>
    <row r="114" spans="1:7" x14ac:dyDescent="0.25">
      <c r="A114" s="1">
        <v>0.3611111111111111</v>
      </c>
      <c r="B114">
        <v>3429.6923076923076</v>
      </c>
      <c r="F114">
        <f t="shared" si="2"/>
        <v>0</v>
      </c>
      <c r="G114">
        <f t="shared" si="3"/>
        <v>3429.6923076923076</v>
      </c>
    </row>
    <row r="115" spans="1:7" x14ac:dyDescent="0.25">
      <c r="A115" s="1">
        <v>0.36458333333333331</v>
      </c>
      <c r="B115">
        <v>3462.4166666666665</v>
      </c>
      <c r="F115">
        <f t="shared" si="2"/>
        <v>0</v>
      </c>
      <c r="G115">
        <f t="shared" si="3"/>
        <v>3462.4166666666665</v>
      </c>
    </row>
    <row r="116" spans="1:7" x14ac:dyDescent="0.25">
      <c r="A116" s="1">
        <v>0.36805555555555558</v>
      </c>
      <c r="B116">
        <v>3525</v>
      </c>
      <c r="F116">
        <f t="shared" si="2"/>
        <v>0</v>
      </c>
      <c r="G116">
        <f t="shared" si="3"/>
        <v>3525</v>
      </c>
    </row>
    <row r="117" spans="1:7" x14ac:dyDescent="0.25">
      <c r="A117" s="1">
        <v>0.37152777777777773</v>
      </c>
      <c r="B117">
        <v>3538.5555555555557</v>
      </c>
      <c r="F117">
        <f t="shared" si="2"/>
        <v>0</v>
      </c>
      <c r="G117">
        <f t="shared" si="3"/>
        <v>3538.5555555555557</v>
      </c>
    </row>
    <row r="118" spans="1:7" x14ac:dyDescent="0.25">
      <c r="A118" s="1">
        <v>0.375</v>
      </c>
      <c r="B118">
        <v>3646.25</v>
      </c>
      <c r="F118">
        <f t="shared" si="2"/>
        <v>0</v>
      </c>
      <c r="G118">
        <f t="shared" si="3"/>
        <v>3646.25</v>
      </c>
    </row>
    <row r="119" spans="1:7" x14ac:dyDescent="0.25">
      <c r="A119" s="1">
        <v>0.37847222222222227</v>
      </c>
      <c r="B119">
        <v>3631.7857142857142</v>
      </c>
      <c r="F119">
        <f t="shared" si="2"/>
        <v>0</v>
      </c>
      <c r="G119">
        <f t="shared" si="3"/>
        <v>3631.7857142857142</v>
      </c>
    </row>
    <row r="120" spans="1:7" x14ac:dyDescent="0.25">
      <c r="A120" s="1">
        <v>0.38194444444444442</v>
      </c>
      <c r="B120">
        <v>3700.3571428571427</v>
      </c>
      <c r="F120">
        <f t="shared" si="2"/>
        <v>0</v>
      </c>
      <c r="G120">
        <f t="shared" si="3"/>
        <v>3700.3571428571427</v>
      </c>
    </row>
    <row r="121" spans="1:7" x14ac:dyDescent="0.25">
      <c r="A121" s="1">
        <v>0.38541666666666669</v>
      </c>
      <c r="B121">
        <v>3717.25</v>
      </c>
      <c r="F121">
        <f t="shared" si="2"/>
        <v>0</v>
      </c>
      <c r="G121">
        <f t="shared" si="3"/>
        <v>3717.25</v>
      </c>
    </row>
    <row r="122" spans="1:7" x14ac:dyDescent="0.25">
      <c r="A122" s="1">
        <v>0.3888888888888889</v>
      </c>
      <c r="B122">
        <v>3852.6153846153848</v>
      </c>
      <c r="F122">
        <f t="shared" si="2"/>
        <v>0</v>
      </c>
      <c r="G122">
        <f t="shared" si="3"/>
        <v>3852.6153846153848</v>
      </c>
    </row>
    <row r="123" spans="1:7" x14ac:dyDescent="0.25">
      <c r="A123" s="1">
        <v>0.3923611111111111</v>
      </c>
      <c r="B123">
        <v>3886.2222222222222</v>
      </c>
      <c r="F123">
        <f t="shared" si="2"/>
        <v>0</v>
      </c>
      <c r="G123">
        <f t="shared" si="3"/>
        <v>3886.2222222222222</v>
      </c>
    </row>
    <row r="124" spans="1:7" x14ac:dyDescent="0.25">
      <c r="A124" s="1">
        <v>0.39583333333333331</v>
      </c>
      <c r="B124">
        <v>3938.3846153846152</v>
      </c>
      <c r="F124">
        <f t="shared" si="2"/>
        <v>0</v>
      </c>
      <c r="G124">
        <f t="shared" si="3"/>
        <v>3938.3846153846152</v>
      </c>
    </row>
    <row r="125" spans="1:7" x14ac:dyDescent="0.25">
      <c r="A125" s="1">
        <v>0.39930555555555558</v>
      </c>
      <c r="B125">
        <v>3959.5714285714284</v>
      </c>
      <c r="F125">
        <f t="shared" si="2"/>
        <v>0</v>
      </c>
      <c r="G125">
        <f t="shared" si="3"/>
        <v>3959.5714285714284</v>
      </c>
    </row>
    <row r="126" spans="1:7" x14ac:dyDescent="0.25">
      <c r="A126" s="1">
        <v>0.40277777777777773</v>
      </c>
      <c r="B126">
        <v>4029.6666666666665</v>
      </c>
      <c r="F126">
        <f t="shared" si="2"/>
        <v>0</v>
      </c>
      <c r="G126">
        <f t="shared" si="3"/>
        <v>4029.6666666666665</v>
      </c>
    </row>
    <row r="127" spans="1:7" x14ac:dyDescent="0.25">
      <c r="A127" s="1">
        <v>0.40625</v>
      </c>
      <c r="B127">
        <v>4017.6153846153848</v>
      </c>
      <c r="F127">
        <f t="shared" si="2"/>
        <v>0</v>
      </c>
      <c r="G127">
        <f t="shared" si="3"/>
        <v>4017.6153846153848</v>
      </c>
    </row>
    <row r="128" spans="1:7" x14ac:dyDescent="0.25">
      <c r="A128" s="1">
        <v>0.40972222222222227</v>
      </c>
      <c r="B128">
        <v>4081.6923076923076</v>
      </c>
      <c r="F128">
        <f t="shared" si="2"/>
        <v>0</v>
      </c>
      <c r="G128">
        <f t="shared" si="3"/>
        <v>4081.6923076923076</v>
      </c>
    </row>
    <row r="129" spans="1:7" x14ac:dyDescent="0.25">
      <c r="A129" s="1">
        <v>0.41319444444444442</v>
      </c>
      <c r="B129">
        <v>4081.4545454545455</v>
      </c>
      <c r="F129">
        <f t="shared" si="2"/>
        <v>0</v>
      </c>
      <c r="G129">
        <f t="shared" si="3"/>
        <v>4081.4545454545455</v>
      </c>
    </row>
    <row r="130" spans="1:7" x14ac:dyDescent="0.25">
      <c r="A130" s="1">
        <v>0.41666666666666669</v>
      </c>
      <c r="B130">
        <v>4110.2307692307695</v>
      </c>
      <c r="F130">
        <f t="shared" si="2"/>
        <v>0</v>
      </c>
      <c r="G130">
        <f t="shared" si="3"/>
        <v>4110.2307692307695</v>
      </c>
    </row>
    <row r="131" spans="1:7" x14ac:dyDescent="0.25">
      <c r="A131" s="1">
        <v>0.4201388888888889</v>
      </c>
      <c r="B131">
        <v>4140.2857142857147</v>
      </c>
      <c r="F131">
        <f t="shared" si="2"/>
        <v>0</v>
      </c>
      <c r="G131">
        <f t="shared" si="3"/>
        <v>4140.2857142857147</v>
      </c>
    </row>
    <row r="132" spans="1:7" x14ac:dyDescent="0.25">
      <c r="A132" s="1">
        <v>0.4236111111111111</v>
      </c>
      <c r="B132">
        <v>4184.2142857142853</v>
      </c>
      <c r="F132">
        <f t="shared" si="2"/>
        <v>0</v>
      </c>
      <c r="G132">
        <f t="shared" si="3"/>
        <v>4184.2142857142853</v>
      </c>
    </row>
    <row r="133" spans="1:7" x14ac:dyDescent="0.25">
      <c r="A133" s="1">
        <v>0.42708333333333331</v>
      </c>
      <c r="B133">
        <v>4152.75</v>
      </c>
      <c r="F133">
        <f t="shared" si="2"/>
        <v>0</v>
      </c>
      <c r="G133">
        <f t="shared" si="3"/>
        <v>4152.75</v>
      </c>
    </row>
    <row r="134" spans="1:7" x14ac:dyDescent="0.25">
      <c r="A134" s="1">
        <v>0.43055555555555558</v>
      </c>
      <c r="B134">
        <v>4287.2857142857147</v>
      </c>
      <c r="F134">
        <f t="shared" si="2"/>
        <v>0</v>
      </c>
      <c r="G134">
        <f t="shared" si="3"/>
        <v>4287.2857142857147</v>
      </c>
    </row>
    <row r="135" spans="1:7" x14ac:dyDescent="0.25">
      <c r="A135" s="1">
        <v>0.43402777777777773</v>
      </c>
      <c r="B135">
        <v>4304</v>
      </c>
      <c r="F135">
        <f t="shared" si="2"/>
        <v>0</v>
      </c>
      <c r="G135">
        <f t="shared" si="3"/>
        <v>4304</v>
      </c>
    </row>
    <row r="136" spans="1:7" x14ac:dyDescent="0.25">
      <c r="A136" s="1">
        <v>0.4375</v>
      </c>
      <c r="B136">
        <v>4375.333333333333</v>
      </c>
      <c r="F136">
        <f t="shared" si="2"/>
        <v>0</v>
      </c>
      <c r="G136">
        <f t="shared" si="3"/>
        <v>4375.333333333333</v>
      </c>
    </row>
    <row r="137" spans="1:7" x14ac:dyDescent="0.25">
      <c r="A137" s="1">
        <v>0.44097222222222227</v>
      </c>
      <c r="B137">
        <v>4382.5</v>
      </c>
      <c r="F137">
        <f t="shared" si="2"/>
        <v>0</v>
      </c>
      <c r="G137">
        <f t="shared" si="3"/>
        <v>4382.5</v>
      </c>
    </row>
    <row r="138" spans="1:7" x14ac:dyDescent="0.25">
      <c r="A138" s="1">
        <v>0.44444444444444442</v>
      </c>
      <c r="B138">
        <v>4428.2307692307695</v>
      </c>
      <c r="F138">
        <f t="shared" si="2"/>
        <v>0</v>
      </c>
      <c r="G138">
        <f t="shared" si="3"/>
        <v>4428.2307692307695</v>
      </c>
    </row>
    <row r="139" spans="1:7" x14ac:dyDescent="0.25">
      <c r="A139" s="1">
        <v>0.44791666666666669</v>
      </c>
      <c r="B139">
        <v>4417.166666666667</v>
      </c>
      <c r="F139">
        <f t="shared" ref="F139:F202" si="4">SUMPRODUCT($C$7:$E$7,C139:E139)</f>
        <v>0</v>
      </c>
      <c r="G139">
        <f t="shared" ref="G139:G202" si="5">B139-F139</f>
        <v>4417.166666666667</v>
      </c>
    </row>
    <row r="140" spans="1:7" x14ac:dyDescent="0.25">
      <c r="A140" s="1">
        <v>0.4513888888888889</v>
      </c>
      <c r="B140">
        <v>4473.727272727273</v>
      </c>
      <c r="F140">
        <f t="shared" si="4"/>
        <v>0</v>
      </c>
      <c r="G140">
        <f t="shared" si="5"/>
        <v>4473.727272727273</v>
      </c>
    </row>
    <row r="141" spans="1:7" x14ac:dyDescent="0.25">
      <c r="A141" s="1">
        <v>0.4548611111111111</v>
      </c>
      <c r="B141">
        <v>4453.2857142857147</v>
      </c>
      <c r="F141">
        <f t="shared" si="4"/>
        <v>0</v>
      </c>
      <c r="G141">
        <f t="shared" si="5"/>
        <v>4453.2857142857147</v>
      </c>
    </row>
    <row r="142" spans="1:7" x14ac:dyDescent="0.25">
      <c r="A142" s="1">
        <v>0.4548726851851852</v>
      </c>
      <c r="B142">
        <v>4484.5714285714284</v>
      </c>
      <c r="F142">
        <f t="shared" si="4"/>
        <v>0</v>
      </c>
      <c r="G142">
        <f t="shared" si="5"/>
        <v>4484.5714285714284</v>
      </c>
    </row>
    <row r="143" spans="1:7" x14ac:dyDescent="0.25">
      <c r="A143" s="1">
        <v>0.45833333333333331</v>
      </c>
      <c r="B143">
        <v>4495.166666666667</v>
      </c>
      <c r="F143">
        <f t="shared" si="4"/>
        <v>0</v>
      </c>
      <c r="G143">
        <f t="shared" si="5"/>
        <v>4495.166666666667</v>
      </c>
    </row>
    <row r="144" spans="1:7" x14ac:dyDescent="0.25">
      <c r="A144" s="1">
        <v>0.46180555555555558</v>
      </c>
      <c r="B144">
        <v>4500.1538461538457</v>
      </c>
      <c r="F144">
        <f t="shared" si="4"/>
        <v>0</v>
      </c>
      <c r="G144">
        <f t="shared" si="5"/>
        <v>4500.1538461538457</v>
      </c>
    </row>
    <row r="145" spans="1:7" x14ac:dyDescent="0.25">
      <c r="A145" s="1">
        <v>0.46527777777777773</v>
      </c>
      <c r="B145">
        <v>4479.636363636364</v>
      </c>
      <c r="F145">
        <f t="shared" si="4"/>
        <v>0</v>
      </c>
      <c r="G145">
        <f t="shared" si="5"/>
        <v>4479.636363636364</v>
      </c>
    </row>
    <row r="146" spans="1:7" x14ac:dyDescent="0.25">
      <c r="A146" s="1">
        <v>0.46875</v>
      </c>
      <c r="B146">
        <v>4464.5</v>
      </c>
      <c r="F146">
        <f t="shared" si="4"/>
        <v>0</v>
      </c>
      <c r="G146">
        <f t="shared" si="5"/>
        <v>4464.5</v>
      </c>
    </row>
    <row r="147" spans="1:7" x14ac:dyDescent="0.25">
      <c r="A147" s="1">
        <v>0.47222222222222227</v>
      </c>
      <c r="B147">
        <v>4458.5</v>
      </c>
      <c r="F147">
        <f t="shared" si="4"/>
        <v>0</v>
      </c>
      <c r="G147">
        <f t="shared" si="5"/>
        <v>4458.5</v>
      </c>
    </row>
    <row r="148" spans="1:7" x14ac:dyDescent="0.25">
      <c r="A148" s="1">
        <v>0.47569444444444442</v>
      </c>
      <c r="B148">
        <v>4444.666666666667</v>
      </c>
      <c r="F148">
        <f t="shared" si="4"/>
        <v>0</v>
      </c>
      <c r="G148">
        <f t="shared" si="5"/>
        <v>4444.666666666667</v>
      </c>
    </row>
    <row r="149" spans="1:7" x14ac:dyDescent="0.25">
      <c r="A149" s="1">
        <v>0.47916666666666669</v>
      </c>
      <c r="B149">
        <v>4437.363636363636</v>
      </c>
      <c r="F149">
        <f t="shared" si="4"/>
        <v>0</v>
      </c>
      <c r="G149">
        <f t="shared" si="5"/>
        <v>4437.363636363636</v>
      </c>
    </row>
    <row r="150" spans="1:7" x14ac:dyDescent="0.25">
      <c r="A150" s="1">
        <v>0.4826388888888889</v>
      </c>
      <c r="B150">
        <v>4437.3076923076924</v>
      </c>
      <c r="F150">
        <f t="shared" si="4"/>
        <v>0</v>
      </c>
      <c r="G150">
        <f t="shared" si="5"/>
        <v>4437.3076923076924</v>
      </c>
    </row>
    <row r="151" spans="1:7" x14ac:dyDescent="0.25">
      <c r="A151" s="1">
        <v>0.4861111111111111</v>
      </c>
      <c r="B151">
        <v>4430.1111111111113</v>
      </c>
      <c r="F151">
        <f t="shared" si="4"/>
        <v>0</v>
      </c>
      <c r="G151">
        <f t="shared" si="5"/>
        <v>4430.1111111111113</v>
      </c>
    </row>
    <row r="152" spans="1:7" x14ac:dyDescent="0.25">
      <c r="A152" s="1">
        <v>0.48958333333333331</v>
      </c>
      <c r="B152">
        <v>4439.636363636364</v>
      </c>
      <c r="F152">
        <f t="shared" si="4"/>
        <v>0</v>
      </c>
      <c r="G152">
        <f t="shared" si="5"/>
        <v>4439.636363636364</v>
      </c>
    </row>
    <row r="153" spans="1:7" x14ac:dyDescent="0.25">
      <c r="A153" s="1">
        <v>0.49305555555555558</v>
      </c>
      <c r="B153">
        <v>4356.416666666667</v>
      </c>
      <c r="F153">
        <f t="shared" si="4"/>
        <v>0</v>
      </c>
      <c r="G153">
        <f t="shared" si="5"/>
        <v>4356.416666666667</v>
      </c>
    </row>
    <row r="154" spans="1:7" x14ac:dyDescent="0.25">
      <c r="A154" s="1">
        <v>0.49652777777777773</v>
      </c>
      <c r="B154">
        <v>4354.8888888888887</v>
      </c>
      <c r="F154">
        <f t="shared" si="4"/>
        <v>0</v>
      </c>
      <c r="G154">
        <f t="shared" si="5"/>
        <v>4354.8888888888887</v>
      </c>
    </row>
    <row r="155" spans="1:7" x14ac:dyDescent="0.25">
      <c r="A155" s="1">
        <v>0.5</v>
      </c>
      <c r="B155">
        <v>4318.636363636364</v>
      </c>
      <c r="F155">
        <f t="shared" si="4"/>
        <v>0</v>
      </c>
      <c r="G155">
        <f t="shared" si="5"/>
        <v>4318.636363636364</v>
      </c>
    </row>
    <row r="156" spans="1:7" x14ac:dyDescent="0.25">
      <c r="A156" s="1">
        <v>0.50347222222222221</v>
      </c>
      <c r="B156">
        <v>4339.5384615384619</v>
      </c>
      <c r="F156">
        <f t="shared" si="4"/>
        <v>0</v>
      </c>
      <c r="G156">
        <f t="shared" si="5"/>
        <v>4339.5384615384619</v>
      </c>
    </row>
    <row r="157" spans="1:7" x14ac:dyDescent="0.25">
      <c r="A157" s="1">
        <v>0.50694444444444442</v>
      </c>
      <c r="B157">
        <v>4333.8461538461543</v>
      </c>
      <c r="F157">
        <f t="shared" si="4"/>
        <v>0</v>
      </c>
      <c r="G157">
        <f t="shared" si="5"/>
        <v>4333.8461538461543</v>
      </c>
    </row>
    <row r="158" spans="1:7" x14ac:dyDescent="0.25">
      <c r="A158" s="1">
        <v>0.51041666666666663</v>
      </c>
      <c r="B158">
        <v>4299</v>
      </c>
      <c r="F158">
        <f t="shared" si="4"/>
        <v>0</v>
      </c>
      <c r="G158">
        <f t="shared" si="5"/>
        <v>4299</v>
      </c>
    </row>
    <row r="159" spans="1:7" x14ac:dyDescent="0.25">
      <c r="A159" s="1">
        <v>0.51388888888888895</v>
      </c>
      <c r="B159">
        <v>4340</v>
      </c>
      <c r="F159">
        <f t="shared" si="4"/>
        <v>0</v>
      </c>
      <c r="G159">
        <f t="shared" si="5"/>
        <v>4340</v>
      </c>
    </row>
    <row r="160" spans="1:7" x14ac:dyDescent="0.25">
      <c r="A160" s="1">
        <v>0.51736111111111105</v>
      </c>
      <c r="B160">
        <v>4381.6000000000004</v>
      </c>
      <c r="F160">
        <f t="shared" si="4"/>
        <v>0</v>
      </c>
      <c r="G160">
        <f t="shared" si="5"/>
        <v>4381.6000000000004</v>
      </c>
    </row>
    <row r="161" spans="1:7" x14ac:dyDescent="0.25">
      <c r="A161" s="1">
        <v>0.52083333333333337</v>
      </c>
      <c r="B161">
        <v>4451.416666666667</v>
      </c>
      <c r="F161">
        <f t="shared" si="4"/>
        <v>0</v>
      </c>
      <c r="G161">
        <f t="shared" si="5"/>
        <v>4451.416666666667</v>
      </c>
    </row>
    <row r="162" spans="1:7" x14ac:dyDescent="0.25">
      <c r="A162" s="1">
        <v>0.52430555555555558</v>
      </c>
      <c r="B162">
        <v>4447.666666666667</v>
      </c>
      <c r="F162">
        <f t="shared" si="4"/>
        <v>0</v>
      </c>
      <c r="G162">
        <f t="shared" si="5"/>
        <v>4447.666666666667</v>
      </c>
    </row>
    <row r="163" spans="1:7" x14ac:dyDescent="0.25">
      <c r="A163" s="1">
        <v>0.52777777777777779</v>
      </c>
      <c r="B163">
        <v>4434.666666666667</v>
      </c>
      <c r="F163">
        <f t="shared" si="4"/>
        <v>0</v>
      </c>
      <c r="G163">
        <f t="shared" si="5"/>
        <v>4434.666666666667</v>
      </c>
    </row>
    <row r="164" spans="1:7" x14ac:dyDescent="0.25">
      <c r="A164" s="1">
        <v>0.53125</v>
      </c>
      <c r="B164">
        <v>4405.5</v>
      </c>
      <c r="F164">
        <f t="shared" si="4"/>
        <v>0</v>
      </c>
      <c r="G164">
        <f t="shared" si="5"/>
        <v>4405.5</v>
      </c>
    </row>
    <row r="165" spans="1:7" x14ac:dyDescent="0.25">
      <c r="A165" s="1">
        <v>0.53472222222222221</v>
      </c>
      <c r="B165">
        <v>4403</v>
      </c>
      <c r="F165">
        <f t="shared" si="4"/>
        <v>0</v>
      </c>
      <c r="G165">
        <f t="shared" si="5"/>
        <v>4403</v>
      </c>
    </row>
    <row r="166" spans="1:7" x14ac:dyDescent="0.25">
      <c r="A166" s="1">
        <v>0.53819444444444442</v>
      </c>
      <c r="B166">
        <v>4435.5555555555557</v>
      </c>
      <c r="F166">
        <f t="shared" si="4"/>
        <v>0</v>
      </c>
      <c r="G166">
        <f t="shared" si="5"/>
        <v>4435.5555555555557</v>
      </c>
    </row>
    <row r="167" spans="1:7" x14ac:dyDescent="0.25">
      <c r="A167" s="1">
        <v>0.54166666666666663</v>
      </c>
      <c r="B167">
        <v>4395.4615384615381</v>
      </c>
      <c r="F167">
        <f t="shared" si="4"/>
        <v>0</v>
      </c>
      <c r="G167">
        <f t="shared" si="5"/>
        <v>4395.4615384615381</v>
      </c>
    </row>
    <row r="168" spans="1:7" x14ac:dyDescent="0.25">
      <c r="A168" s="1">
        <v>0.54513888888888895</v>
      </c>
      <c r="B168">
        <v>4406.166666666667</v>
      </c>
      <c r="F168">
        <f t="shared" si="4"/>
        <v>0</v>
      </c>
      <c r="G168">
        <f t="shared" si="5"/>
        <v>4406.166666666667</v>
      </c>
    </row>
    <row r="169" spans="1:7" x14ac:dyDescent="0.25">
      <c r="A169" s="1">
        <v>0.54861111111111105</v>
      </c>
      <c r="B169">
        <v>4373.333333333333</v>
      </c>
      <c r="F169">
        <f t="shared" si="4"/>
        <v>0</v>
      </c>
      <c r="G169">
        <f t="shared" si="5"/>
        <v>4373.333333333333</v>
      </c>
    </row>
    <row r="170" spans="1:7" x14ac:dyDescent="0.25">
      <c r="A170" s="1">
        <v>0.55208333333333337</v>
      </c>
      <c r="B170">
        <v>4369.7142857142853</v>
      </c>
      <c r="F170">
        <f t="shared" si="4"/>
        <v>0</v>
      </c>
      <c r="G170">
        <f t="shared" si="5"/>
        <v>4369.7142857142853</v>
      </c>
    </row>
    <row r="171" spans="1:7" x14ac:dyDescent="0.25">
      <c r="A171" s="1">
        <v>0.55555555555555558</v>
      </c>
      <c r="B171">
        <v>4346.916666666667</v>
      </c>
      <c r="F171">
        <f t="shared" si="4"/>
        <v>0</v>
      </c>
      <c r="G171">
        <f t="shared" si="5"/>
        <v>4346.916666666667</v>
      </c>
    </row>
    <row r="172" spans="1:7" x14ac:dyDescent="0.25">
      <c r="A172" s="1">
        <v>0.55902777777777779</v>
      </c>
      <c r="B172">
        <v>4260.25</v>
      </c>
      <c r="F172">
        <f t="shared" si="4"/>
        <v>0</v>
      </c>
      <c r="G172">
        <f t="shared" si="5"/>
        <v>4260.25</v>
      </c>
    </row>
    <row r="173" spans="1:7" x14ac:dyDescent="0.25">
      <c r="A173" s="1">
        <v>0.5625</v>
      </c>
      <c r="B173">
        <v>4346.6428571428569</v>
      </c>
      <c r="F173">
        <f t="shared" si="4"/>
        <v>0</v>
      </c>
      <c r="G173">
        <f t="shared" si="5"/>
        <v>4346.6428571428569</v>
      </c>
    </row>
    <row r="174" spans="1:7" x14ac:dyDescent="0.25">
      <c r="A174" s="1">
        <v>0.56597222222222221</v>
      </c>
      <c r="B174">
        <v>4346.6428571428569</v>
      </c>
      <c r="F174">
        <f t="shared" si="4"/>
        <v>0</v>
      </c>
      <c r="G174">
        <f t="shared" si="5"/>
        <v>4346.6428571428569</v>
      </c>
    </row>
    <row r="175" spans="1:7" x14ac:dyDescent="0.25">
      <c r="A175" s="1">
        <v>0.56944444444444442</v>
      </c>
      <c r="B175">
        <v>4269.181818181818</v>
      </c>
      <c r="F175">
        <f t="shared" si="4"/>
        <v>0</v>
      </c>
      <c r="G175">
        <f t="shared" si="5"/>
        <v>4269.181818181818</v>
      </c>
    </row>
    <row r="176" spans="1:7" x14ac:dyDescent="0.25">
      <c r="A176" s="1">
        <v>0.57291666666666663</v>
      </c>
      <c r="B176">
        <v>4297.6153846153848</v>
      </c>
      <c r="F176">
        <f t="shared" si="4"/>
        <v>0</v>
      </c>
      <c r="G176">
        <f t="shared" si="5"/>
        <v>4297.6153846153848</v>
      </c>
    </row>
    <row r="177" spans="1:7" x14ac:dyDescent="0.25">
      <c r="A177" s="1">
        <v>0.57638888888888895</v>
      </c>
      <c r="B177">
        <v>4271.5714285714284</v>
      </c>
      <c r="F177">
        <f t="shared" si="4"/>
        <v>0</v>
      </c>
      <c r="G177">
        <f t="shared" si="5"/>
        <v>4271.5714285714284</v>
      </c>
    </row>
    <row r="178" spans="1:7" x14ac:dyDescent="0.25">
      <c r="A178" s="1">
        <v>0.57986111111111105</v>
      </c>
      <c r="B178">
        <v>4258</v>
      </c>
      <c r="F178">
        <f t="shared" si="4"/>
        <v>0</v>
      </c>
      <c r="G178">
        <f t="shared" si="5"/>
        <v>4258</v>
      </c>
    </row>
    <row r="179" spans="1:7" x14ac:dyDescent="0.25">
      <c r="A179" s="1">
        <v>0.58333333333333337</v>
      </c>
      <c r="B179">
        <v>4258.1538461538457</v>
      </c>
      <c r="F179">
        <f t="shared" si="4"/>
        <v>0</v>
      </c>
      <c r="G179">
        <f t="shared" si="5"/>
        <v>4258.1538461538457</v>
      </c>
    </row>
    <row r="180" spans="1:7" x14ac:dyDescent="0.25">
      <c r="A180" s="1">
        <v>0.58680555555555558</v>
      </c>
      <c r="B180">
        <v>4242.3076923076924</v>
      </c>
      <c r="F180">
        <f t="shared" si="4"/>
        <v>0</v>
      </c>
      <c r="G180">
        <f t="shared" si="5"/>
        <v>4242.3076923076924</v>
      </c>
    </row>
    <row r="181" spans="1:7" x14ac:dyDescent="0.25">
      <c r="A181" s="1">
        <v>0.59027777777777779</v>
      </c>
      <c r="B181">
        <v>4254.5714285714284</v>
      </c>
      <c r="F181">
        <f t="shared" si="4"/>
        <v>0</v>
      </c>
      <c r="G181">
        <f t="shared" si="5"/>
        <v>4254.5714285714284</v>
      </c>
    </row>
    <row r="182" spans="1:7" x14ac:dyDescent="0.25">
      <c r="A182" s="1">
        <v>0.59375</v>
      </c>
      <c r="B182">
        <v>4249.916666666667</v>
      </c>
      <c r="F182">
        <f t="shared" si="4"/>
        <v>0</v>
      </c>
      <c r="G182">
        <f t="shared" si="5"/>
        <v>4249.916666666667</v>
      </c>
    </row>
    <row r="183" spans="1:7" x14ac:dyDescent="0.25">
      <c r="A183" s="1">
        <v>0.59722222222222221</v>
      </c>
      <c r="B183">
        <v>4265.5384615384619</v>
      </c>
      <c r="F183">
        <f t="shared" si="4"/>
        <v>0</v>
      </c>
      <c r="G183">
        <f t="shared" si="5"/>
        <v>4265.5384615384619</v>
      </c>
    </row>
    <row r="184" spans="1:7" x14ac:dyDescent="0.25">
      <c r="A184" s="1">
        <v>0.60069444444444442</v>
      </c>
      <c r="B184">
        <v>4198.625</v>
      </c>
      <c r="F184">
        <f t="shared" si="4"/>
        <v>0</v>
      </c>
      <c r="G184">
        <f t="shared" si="5"/>
        <v>4198.625</v>
      </c>
    </row>
    <row r="185" spans="1:7" x14ac:dyDescent="0.25">
      <c r="A185" s="1">
        <v>0.60416666666666663</v>
      </c>
      <c r="B185">
        <v>4315.5384615384619</v>
      </c>
      <c r="F185">
        <f t="shared" si="4"/>
        <v>0</v>
      </c>
      <c r="G185">
        <f t="shared" si="5"/>
        <v>4315.5384615384619</v>
      </c>
    </row>
    <row r="186" spans="1:7" x14ac:dyDescent="0.25">
      <c r="A186" s="1">
        <v>0.60763888888888895</v>
      </c>
      <c r="B186">
        <v>4309.416666666667</v>
      </c>
      <c r="F186">
        <f t="shared" si="4"/>
        <v>0</v>
      </c>
      <c r="G186">
        <f t="shared" si="5"/>
        <v>4309.416666666667</v>
      </c>
    </row>
    <row r="187" spans="1:7" x14ac:dyDescent="0.25">
      <c r="A187" s="1">
        <v>0.61111111111111105</v>
      </c>
      <c r="B187">
        <v>4345.5</v>
      </c>
      <c r="F187">
        <f t="shared" si="4"/>
        <v>0</v>
      </c>
      <c r="G187">
        <f t="shared" si="5"/>
        <v>4345.5</v>
      </c>
    </row>
    <row r="188" spans="1:7" x14ac:dyDescent="0.25">
      <c r="A188" s="1">
        <v>0.61458333333333337</v>
      </c>
      <c r="B188">
        <v>4302.6923076923076</v>
      </c>
      <c r="F188">
        <f t="shared" si="4"/>
        <v>0</v>
      </c>
      <c r="G188">
        <f t="shared" si="5"/>
        <v>4302.6923076923076</v>
      </c>
    </row>
    <row r="189" spans="1:7" x14ac:dyDescent="0.25">
      <c r="A189" s="1">
        <v>0.61805555555555558</v>
      </c>
      <c r="B189">
        <v>4352.6428571428569</v>
      </c>
      <c r="F189">
        <f t="shared" si="4"/>
        <v>0</v>
      </c>
      <c r="G189">
        <f t="shared" si="5"/>
        <v>4352.6428571428569</v>
      </c>
    </row>
    <row r="190" spans="1:7" x14ac:dyDescent="0.25">
      <c r="A190" s="1">
        <v>0.62152777777777779</v>
      </c>
      <c r="B190">
        <v>4301.7142857142853</v>
      </c>
      <c r="F190">
        <f t="shared" si="4"/>
        <v>0</v>
      </c>
      <c r="G190">
        <f t="shared" si="5"/>
        <v>4301.7142857142853</v>
      </c>
    </row>
    <row r="191" spans="1:7" x14ac:dyDescent="0.25">
      <c r="A191" s="1">
        <v>0.62153935185185183</v>
      </c>
      <c r="B191">
        <v>4403.5714285714284</v>
      </c>
      <c r="F191">
        <f t="shared" si="4"/>
        <v>0</v>
      </c>
      <c r="G191">
        <f t="shared" si="5"/>
        <v>4403.5714285714284</v>
      </c>
    </row>
    <row r="192" spans="1:7" x14ac:dyDescent="0.25">
      <c r="A192" s="1">
        <v>0.625</v>
      </c>
      <c r="B192">
        <v>4416.6923076923076</v>
      </c>
      <c r="F192">
        <f t="shared" si="4"/>
        <v>0</v>
      </c>
      <c r="G192">
        <f t="shared" si="5"/>
        <v>4416.6923076923076</v>
      </c>
    </row>
    <row r="193" spans="1:7" x14ac:dyDescent="0.25">
      <c r="A193" s="1">
        <v>0.62847222222222221</v>
      </c>
      <c r="B193">
        <v>4406.4615384615381</v>
      </c>
      <c r="F193">
        <f t="shared" si="4"/>
        <v>0</v>
      </c>
      <c r="G193">
        <f t="shared" si="5"/>
        <v>4406.4615384615381</v>
      </c>
    </row>
    <row r="194" spans="1:7" x14ac:dyDescent="0.25">
      <c r="A194" s="1">
        <v>0.63194444444444442</v>
      </c>
      <c r="B194">
        <v>4436.4285714285716</v>
      </c>
      <c r="F194">
        <f t="shared" si="4"/>
        <v>0</v>
      </c>
      <c r="G194">
        <f t="shared" si="5"/>
        <v>4436.4285714285716</v>
      </c>
    </row>
    <row r="195" spans="1:7" x14ac:dyDescent="0.25">
      <c r="A195" s="1">
        <v>0.63541666666666663</v>
      </c>
      <c r="B195">
        <v>4444.166666666667</v>
      </c>
      <c r="F195">
        <f t="shared" si="4"/>
        <v>0</v>
      </c>
      <c r="G195">
        <f t="shared" si="5"/>
        <v>4444.166666666667</v>
      </c>
    </row>
    <row r="196" spans="1:7" x14ac:dyDescent="0.25">
      <c r="A196" s="1">
        <v>0.63888888888888895</v>
      </c>
      <c r="B196">
        <v>4470.1538461538457</v>
      </c>
      <c r="F196">
        <f t="shared" si="4"/>
        <v>0</v>
      </c>
      <c r="G196">
        <f t="shared" si="5"/>
        <v>4470.1538461538457</v>
      </c>
    </row>
    <row r="197" spans="1:7" x14ac:dyDescent="0.25">
      <c r="A197" s="1">
        <v>0.64236111111111105</v>
      </c>
      <c r="B197">
        <v>4442.1428571428569</v>
      </c>
      <c r="F197">
        <f t="shared" si="4"/>
        <v>0</v>
      </c>
      <c r="G197">
        <f t="shared" si="5"/>
        <v>4442.1428571428569</v>
      </c>
    </row>
    <row r="198" spans="1:7" x14ac:dyDescent="0.25">
      <c r="A198" s="1">
        <v>0.6423726851851852</v>
      </c>
      <c r="B198">
        <v>4491.2857142857147</v>
      </c>
      <c r="F198">
        <f t="shared" si="4"/>
        <v>0</v>
      </c>
      <c r="G198">
        <f t="shared" si="5"/>
        <v>4491.2857142857147</v>
      </c>
    </row>
    <row r="199" spans="1:7" x14ac:dyDescent="0.25">
      <c r="A199" s="1">
        <v>0.64583333333333337</v>
      </c>
      <c r="B199">
        <v>4517.3076923076924</v>
      </c>
      <c r="F199">
        <f t="shared" si="4"/>
        <v>0</v>
      </c>
      <c r="G199">
        <f t="shared" si="5"/>
        <v>4517.3076923076924</v>
      </c>
    </row>
    <row r="200" spans="1:7" x14ac:dyDescent="0.25">
      <c r="A200" s="1">
        <v>0.64930555555555558</v>
      </c>
      <c r="B200">
        <v>4510.6428571428569</v>
      </c>
      <c r="F200">
        <f t="shared" si="4"/>
        <v>0</v>
      </c>
      <c r="G200">
        <f t="shared" si="5"/>
        <v>4510.6428571428569</v>
      </c>
    </row>
    <row r="201" spans="1:7" x14ac:dyDescent="0.25">
      <c r="A201" s="1">
        <v>0.65277777777777779</v>
      </c>
      <c r="B201">
        <v>4516</v>
      </c>
      <c r="F201">
        <f t="shared" si="4"/>
        <v>0</v>
      </c>
      <c r="G201">
        <f t="shared" si="5"/>
        <v>4516</v>
      </c>
    </row>
    <row r="202" spans="1:7" x14ac:dyDescent="0.25">
      <c r="A202" s="1">
        <v>0.65625</v>
      </c>
      <c r="B202">
        <v>4519.6153846153848</v>
      </c>
      <c r="F202">
        <f t="shared" si="4"/>
        <v>0</v>
      </c>
      <c r="G202">
        <f t="shared" si="5"/>
        <v>4519.6153846153848</v>
      </c>
    </row>
    <row r="203" spans="1:7" x14ac:dyDescent="0.25">
      <c r="A203" s="1">
        <v>0.65972222222222221</v>
      </c>
      <c r="B203">
        <v>4535.25</v>
      </c>
      <c r="F203">
        <f t="shared" ref="F203:F266" si="6">SUMPRODUCT($C$7:$E$7,C203:E203)</f>
        <v>0</v>
      </c>
      <c r="G203">
        <f t="shared" ref="G203:G266" si="7">B203-F203</f>
        <v>4535.25</v>
      </c>
    </row>
    <row r="204" spans="1:7" x14ac:dyDescent="0.25">
      <c r="A204" s="1">
        <v>0.66319444444444442</v>
      </c>
      <c r="B204">
        <v>4545.25</v>
      </c>
      <c r="F204">
        <f t="shared" si="6"/>
        <v>0</v>
      </c>
      <c r="G204">
        <f t="shared" si="7"/>
        <v>4545.25</v>
      </c>
    </row>
    <row r="205" spans="1:7" x14ac:dyDescent="0.25">
      <c r="A205" s="1">
        <v>0.66666666666666663</v>
      </c>
      <c r="B205">
        <v>4608.4615384615381</v>
      </c>
      <c r="F205">
        <f t="shared" si="6"/>
        <v>0</v>
      </c>
      <c r="G205">
        <f t="shared" si="7"/>
        <v>4608.4615384615381</v>
      </c>
    </row>
    <row r="206" spans="1:7" x14ac:dyDescent="0.25">
      <c r="A206" s="1">
        <v>0.67013888888888884</v>
      </c>
      <c r="B206">
        <v>4545.583333333333</v>
      </c>
      <c r="F206">
        <f t="shared" si="6"/>
        <v>0</v>
      </c>
      <c r="G206">
        <f t="shared" si="7"/>
        <v>4545.583333333333</v>
      </c>
    </row>
    <row r="207" spans="1:7" x14ac:dyDescent="0.25">
      <c r="A207" s="1">
        <v>0.67361111111111116</v>
      </c>
      <c r="B207">
        <v>4601.3846153846152</v>
      </c>
      <c r="F207">
        <f t="shared" si="6"/>
        <v>0</v>
      </c>
      <c r="G207">
        <f t="shared" si="7"/>
        <v>4601.3846153846152</v>
      </c>
    </row>
    <row r="208" spans="1:7" x14ac:dyDescent="0.25">
      <c r="A208" s="1">
        <v>0.67708333333333337</v>
      </c>
      <c r="B208">
        <v>4579.916666666667</v>
      </c>
      <c r="F208">
        <f t="shared" si="6"/>
        <v>0</v>
      </c>
      <c r="G208">
        <f t="shared" si="7"/>
        <v>4579.916666666667</v>
      </c>
    </row>
    <row r="209" spans="1:7" x14ac:dyDescent="0.25">
      <c r="A209" s="1">
        <v>0.68055555555555547</v>
      </c>
      <c r="B209">
        <v>4644.2142857142853</v>
      </c>
      <c r="F209">
        <f t="shared" si="6"/>
        <v>0</v>
      </c>
      <c r="G209">
        <f t="shared" si="7"/>
        <v>4644.2142857142853</v>
      </c>
    </row>
    <row r="210" spans="1:7" x14ac:dyDescent="0.25">
      <c r="A210" s="1">
        <v>0.68402777777777779</v>
      </c>
      <c r="B210">
        <v>4611.5555555555557</v>
      </c>
      <c r="F210">
        <f t="shared" si="6"/>
        <v>0</v>
      </c>
      <c r="G210">
        <f t="shared" si="7"/>
        <v>4611.5555555555557</v>
      </c>
    </row>
    <row r="211" spans="1:7" x14ac:dyDescent="0.25">
      <c r="A211" s="1">
        <v>0.6875</v>
      </c>
      <c r="B211">
        <v>4678.25</v>
      </c>
      <c r="F211">
        <f t="shared" si="6"/>
        <v>0</v>
      </c>
      <c r="G211">
        <f t="shared" si="7"/>
        <v>4678.25</v>
      </c>
    </row>
    <row r="212" spans="1:7" x14ac:dyDescent="0.25">
      <c r="A212" s="1">
        <v>0.69097222222222221</v>
      </c>
      <c r="B212">
        <v>4702.0714285714284</v>
      </c>
      <c r="F212">
        <f t="shared" si="6"/>
        <v>0</v>
      </c>
      <c r="G212">
        <f t="shared" si="7"/>
        <v>4702.0714285714284</v>
      </c>
    </row>
    <row r="213" spans="1:7" x14ac:dyDescent="0.25">
      <c r="A213" s="1">
        <v>0.69444444444444453</v>
      </c>
      <c r="B213">
        <v>4703.1538461538457</v>
      </c>
      <c r="F213">
        <f t="shared" si="6"/>
        <v>0</v>
      </c>
      <c r="G213">
        <f t="shared" si="7"/>
        <v>4703.1538461538457</v>
      </c>
    </row>
    <row r="214" spans="1:7" x14ac:dyDescent="0.25">
      <c r="A214" s="1">
        <v>0.69791666666666663</v>
      </c>
      <c r="B214">
        <v>4712</v>
      </c>
      <c r="F214">
        <f t="shared" si="6"/>
        <v>0</v>
      </c>
      <c r="G214">
        <f t="shared" si="7"/>
        <v>4712</v>
      </c>
    </row>
    <row r="215" spans="1:7" x14ac:dyDescent="0.25">
      <c r="A215" s="1">
        <v>0.70138888888888884</v>
      </c>
      <c r="B215">
        <v>4714.5</v>
      </c>
      <c r="F215">
        <f t="shared" si="6"/>
        <v>0</v>
      </c>
      <c r="G215">
        <f t="shared" si="7"/>
        <v>4714.5</v>
      </c>
    </row>
    <row r="216" spans="1:7" x14ac:dyDescent="0.25">
      <c r="A216" s="1">
        <v>0.70486111111111116</v>
      </c>
      <c r="B216">
        <v>4720.8999999999996</v>
      </c>
      <c r="F216">
        <f t="shared" si="6"/>
        <v>0</v>
      </c>
      <c r="G216">
        <f t="shared" si="7"/>
        <v>4720.8999999999996</v>
      </c>
    </row>
    <row r="217" spans="1:7" x14ac:dyDescent="0.25">
      <c r="A217" s="1">
        <v>0.70833333333333337</v>
      </c>
      <c r="B217">
        <v>4732.8571428571431</v>
      </c>
      <c r="F217">
        <f t="shared" si="6"/>
        <v>0</v>
      </c>
      <c r="G217">
        <f t="shared" si="7"/>
        <v>4732.8571428571431</v>
      </c>
    </row>
    <row r="218" spans="1:7" x14ac:dyDescent="0.25">
      <c r="A218" s="1">
        <v>0.71180555555555547</v>
      </c>
      <c r="B218">
        <v>4732.8571428571431</v>
      </c>
      <c r="F218">
        <f t="shared" si="6"/>
        <v>0</v>
      </c>
      <c r="G218">
        <f t="shared" si="7"/>
        <v>4732.8571428571431</v>
      </c>
    </row>
    <row r="219" spans="1:7" x14ac:dyDescent="0.25">
      <c r="A219" s="1">
        <v>0.71527777777777779</v>
      </c>
      <c r="B219">
        <v>4683.6000000000004</v>
      </c>
      <c r="F219">
        <f t="shared" si="6"/>
        <v>0</v>
      </c>
      <c r="G219">
        <f t="shared" si="7"/>
        <v>4683.6000000000004</v>
      </c>
    </row>
    <row r="220" spans="1:7" x14ac:dyDescent="0.25">
      <c r="A220" s="1">
        <v>0.71875</v>
      </c>
      <c r="B220">
        <v>4748.25</v>
      </c>
      <c r="F220">
        <f t="shared" si="6"/>
        <v>0</v>
      </c>
      <c r="G220">
        <f t="shared" si="7"/>
        <v>4748.25</v>
      </c>
    </row>
    <row r="221" spans="1:7" x14ac:dyDescent="0.25">
      <c r="A221" s="1">
        <v>0.72222222222222221</v>
      </c>
      <c r="B221">
        <v>4789.5</v>
      </c>
      <c r="F221">
        <f t="shared" si="6"/>
        <v>0</v>
      </c>
      <c r="G221">
        <f t="shared" si="7"/>
        <v>4789.5</v>
      </c>
    </row>
    <row r="222" spans="1:7" x14ac:dyDescent="0.25">
      <c r="A222" s="1">
        <v>0.72569444444444453</v>
      </c>
      <c r="B222">
        <v>4766</v>
      </c>
      <c r="F222">
        <f t="shared" si="6"/>
        <v>0</v>
      </c>
      <c r="G222">
        <f t="shared" si="7"/>
        <v>4766</v>
      </c>
    </row>
    <row r="223" spans="1:7" x14ac:dyDescent="0.25">
      <c r="A223" s="1">
        <v>0.72916666666666663</v>
      </c>
      <c r="B223">
        <v>4834.272727272727</v>
      </c>
      <c r="F223">
        <f t="shared" si="6"/>
        <v>0</v>
      </c>
      <c r="G223">
        <f t="shared" si="7"/>
        <v>4834.272727272727</v>
      </c>
    </row>
    <row r="224" spans="1:7" x14ac:dyDescent="0.25">
      <c r="A224" s="1">
        <v>0.73263888888888884</v>
      </c>
      <c r="B224">
        <v>4838.9285714285716</v>
      </c>
      <c r="F224">
        <f t="shared" si="6"/>
        <v>0</v>
      </c>
      <c r="G224">
        <f t="shared" si="7"/>
        <v>4838.9285714285716</v>
      </c>
    </row>
    <row r="225" spans="1:7" x14ac:dyDescent="0.25">
      <c r="A225" s="1">
        <v>0.73611111111111116</v>
      </c>
      <c r="B225">
        <v>4855.083333333333</v>
      </c>
      <c r="F225">
        <f t="shared" si="6"/>
        <v>0</v>
      </c>
      <c r="G225">
        <f t="shared" si="7"/>
        <v>4855.083333333333</v>
      </c>
    </row>
    <row r="226" spans="1:7" x14ac:dyDescent="0.25">
      <c r="A226" s="1">
        <v>0.73958333333333337</v>
      </c>
      <c r="B226">
        <v>4860.1428571428569</v>
      </c>
      <c r="F226">
        <f t="shared" si="6"/>
        <v>0</v>
      </c>
      <c r="G226">
        <f t="shared" si="7"/>
        <v>4860.1428571428569</v>
      </c>
    </row>
    <row r="227" spans="1:7" x14ac:dyDescent="0.25">
      <c r="A227" s="1">
        <v>0.74305555555555547</v>
      </c>
      <c r="B227">
        <v>4868.25</v>
      </c>
      <c r="F227">
        <f t="shared" si="6"/>
        <v>0</v>
      </c>
      <c r="G227">
        <f t="shared" si="7"/>
        <v>4868.25</v>
      </c>
    </row>
    <row r="228" spans="1:7" x14ac:dyDescent="0.25">
      <c r="A228" s="1">
        <v>0.74652777777777779</v>
      </c>
      <c r="B228">
        <v>4815.7142857142853</v>
      </c>
      <c r="F228">
        <f t="shared" si="6"/>
        <v>0</v>
      </c>
      <c r="G228">
        <f t="shared" si="7"/>
        <v>4815.7142857142853</v>
      </c>
    </row>
    <row r="229" spans="1:7" x14ac:dyDescent="0.25">
      <c r="A229" s="1">
        <v>0.74653935185185183</v>
      </c>
      <c r="B229">
        <v>4918</v>
      </c>
      <c r="F229">
        <f t="shared" si="6"/>
        <v>0</v>
      </c>
      <c r="G229">
        <f t="shared" si="7"/>
        <v>4918</v>
      </c>
    </row>
    <row r="230" spans="1:7" x14ac:dyDescent="0.25">
      <c r="A230" s="1">
        <v>0.75</v>
      </c>
      <c r="B230">
        <v>4842.333333333333</v>
      </c>
      <c r="F230">
        <f t="shared" si="6"/>
        <v>0</v>
      </c>
      <c r="G230">
        <f t="shared" si="7"/>
        <v>4842.333333333333</v>
      </c>
    </row>
    <row r="231" spans="1:7" x14ac:dyDescent="0.25">
      <c r="A231" s="1">
        <v>0.75347222222222221</v>
      </c>
      <c r="B231">
        <v>4842.7142857142853</v>
      </c>
      <c r="F231">
        <f t="shared" si="6"/>
        <v>0</v>
      </c>
      <c r="G231">
        <f t="shared" si="7"/>
        <v>4842.7142857142853</v>
      </c>
    </row>
    <row r="232" spans="1:7" x14ac:dyDescent="0.25">
      <c r="A232" s="1">
        <v>0.75694444444444453</v>
      </c>
      <c r="B232">
        <v>4794</v>
      </c>
      <c r="F232">
        <f t="shared" si="6"/>
        <v>0</v>
      </c>
      <c r="G232">
        <f t="shared" si="7"/>
        <v>4794</v>
      </c>
    </row>
    <row r="233" spans="1:7" x14ac:dyDescent="0.25">
      <c r="A233" s="1">
        <v>0.76041666666666663</v>
      </c>
      <c r="B233">
        <v>4844.3076923076924</v>
      </c>
      <c r="F233">
        <f t="shared" si="6"/>
        <v>0</v>
      </c>
      <c r="G233">
        <f t="shared" si="7"/>
        <v>4844.3076923076924</v>
      </c>
    </row>
    <row r="234" spans="1:7" x14ac:dyDescent="0.25">
      <c r="A234" s="1">
        <v>0.76388888888888884</v>
      </c>
      <c r="B234">
        <v>4776.7142857142853</v>
      </c>
      <c r="F234">
        <f t="shared" si="6"/>
        <v>0</v>
      </c>
      <c r="G234">
        <f t="shared" si="7"/>
        <v>4776.7142857142853</v>
      </c>
    </row>
    <row r="235" spans="1:7" x14ac:dyDescent="0.25">
      <c r="A235" s="1">
        <v>0.76736111111111116</v>
      </c>
      <c r="B235">
        <v>4796.2</v>
      </c>
      <c r="F235">
        <f t="shared" si="6"/>
        <v>0</v>
      </c>
      <c r="G235">
        <f t="shared" si="7"/>
        <v>4796.2</v>
      </c>
    </row>
    <row r="236" spans="1:7" x14ac:dyDescent="0.25">
      <c r="A236" s="1">
        <v>0.77083333333333337</v>
      </c>
      <c r="B236">
        <v>4737.7692307692305</v>
      </c>
      <c r="F236">
        <f t="shared" si="6"/>
        <v>0</v>
      </c>
      <c r="G236">
        <f t="shared" si="7"/>
        <v>4737.7692307692305</v>
      </c>
    </row>
    <row r="237" spans="1:7" x14ac:dyDescent="0.25">
      <c r="A237" s="1">
        <v>0.77430555555555547</v>
      </c>
      <c r="B237">
        <v>4743</v>
      </c>
      <c r="F237">
        <f t="shared" si="6"/>
        <v>0</v>
      </c>
      <c r="G237">
        <f t="shared" si="7"/>
        <v>4743</v>
      </c>
    </row>
    <row r="238" spans="1:7" x14ac:dyDescent="0.25">
      <c r="A238" s="1">
        <v>0.77777777777777779</v>
      </c>
      <c r="B238">
        <v>4666.4285714285716</v>
      </c>
      <c r="F238">
        <f t="shared" si="6"/>
        <v>0</v>
      </c>
      <c r="G238">
        <f t="shared" si="7"/>
        <v>4666.4285714285716</v>
      </c>
    </row>
    <row r="239" spans="1:7" x14ac:dyDescent="0.25">
      <c r="A239" s="1">
        <v>0.78125</v>
      </c>
      <c r="B239">
        <v>4666.4285714285716</v>
      </c>
      <c r="F239">
        <f t="shared" si="6"/>
        <v>0</v>
      </c>
      <c r="G239">
        <f t="shared" si="7"/>
        <v>4666.4285714285716</v>
      </c>
    </row>
    <row r="240" spans="1:7" x14ac:dyDescent="0.25">
      <c r="A240" s="1">
        <v>0.78472222222222221</v>
      </c>
      <c r="B240">
        <v>4603.1428571428569</v>
      </c>
      <c r="F240">
        <f t="shared" si="6"/>
        <v>0</v>
      </c>
      <c r="G240">
        <f t="shared" si="7"/>
        <v>4603.1428571428569</v>
      </c>
    </row>
    <row r="241" spans="1:7" x14ac:dyDescent="0.25">
      <c r="A241" s="1">
        <v>0.78819444444444453</v>
      </c>
      <c r="B241">
        <v>4608.75</v>
      </c>
      <c r="F241">
        <f t="shared" si="6"/>
        <v>0</v>
      </c>
      <c r="G241">
        <f t="shared" si="7"/>
        <v>4608.75</v>
      </c>
    </row>
    <row r="242" spans="1:7" x14ac:dyDescent="0.25">
      <c r="A242" s="1">
        <v>0.79166666666666663</v>
      </c>
      <c r="B242">
        <v>4585.6923076923076</v>
      </c>
      <c r="F242">
        <f t="shared" si="6"/>
        <v>0</v>
      </c>
      <c r="G242">
        <f t="shared" si="7"/>
        <v>4585.6923076923076</v>
      </c>
    </row>
    <row r="243" spans="1:7" x14ac:dyDescent="0.25">
      <c r="A243" s="1">
        <v>0.79513888888888884</v>
      </c>
      <c r="B243">
        <v>4577.1538461538457</v>
      </c>
      <c r="F243">
        <f t="shared" si="6"/>
        <v>0</v>
      </c>
      <c r="G243">
        <f t="shared" si="7"/>
        <v>4577.1538461538457</v>
      </c>
    </row>
    <row r="244" spans="1:7" x14ac:dyDescent="0.25">
      <c r="A244" s="1">
        <v>0.79861111111111116</v>
      </c>
      <c r="B244">
        <v>4498.2857142857147</v>
      </c>
      <c r="F244">
        <f t="shared" si="6"/>
        <v>0</v>
      </c>
      <c r="G244">
        <f t="shared" si="7"/>
        <v>4498.2857142857147</v>
      </c>
    </row>
    <row r="245" spans="1:7" x14ac:dyDescent="0.25">
      <c r="A245" s="1">
        <v>0.80208333333333337</v>
      </c>
      <c r="B245">
        <v>4498.2857142857147</v>
      </c>
      <c r="F245">
        <f t="shared" si="6"/>
        <v>0</v>
      </c>
      <c r="G245">
        <f t="shared" si="7"/>
        <v>4498.2857142857147</v>
      </c>
    </row>
    <row r="246" spans="1:7" x14ac:dyDescent="0.25">
      <c r="A246" s="1">
        <v>0.80555555555555547</v>
      </c>
      <c r="B246">
        <v>4442.5384615384619</v>
      </c>
      <c r="F246">
        <f t="shared" si="6"/>
        <v>0</v>
      </c>
      <c r="G246">
        <f t="shared" si="7"/>
        <v>4442.5384615384619</v>
      </c>
    </row>
    <row r="247" spans="1:7" x14ac:dyDescent="0.25">
      <c r="A247" s="1">
        <v>0.80902777777777779</v>
      </c>
      <c r="B247">
        <v>4471</v>
      </c>
      <c r="F247">
        <f t="shared" si="6"/>
        <v>0</v>
      </c>
      <c r="G247">
        <f t="shared" si="7"/>
        <v>4471</v>
      </c>
    </row>
    <row r="248" spans="1:7" x14ac:dyDescent="0.25">
      <c r="A248" s="1">
        <v>0.8125</v>
      </c>
      <c r="B248">
        <v>4446.2142857142853</v>
      </c>
      <c r="F248">
        <f t="shared" si="6"/>
        <v>0</v>
      </c>
      <c r="G248">
        <f t="shared" si="7"/>
        <v>4446.2142857142853</v>
      </c>
    </row>
    <row r="249" spans="1:7" x14ac:dyDescent="0.25">
      <c r="A249" s="1">
        <v>0.81597222222222221</v>
      </c>
      <c r="B249">
        <v>4454.7692307692305</v>
      </c>
      <c r="F249">
        <f t="shared" si="6"/>
        <v>0</v>
      </c>
      <c r="G249">
        <f t="shared" si="7"/>
        <v>4454.7692307692305</v>
      </c>
    </row>
    <row r="250" spans="1:7" x14ac:dyDescent="0.25">
      <c r="A250" s="1">
        <v>0.81944444444444453</v>
      </c>
      <c r="B250">
        <v>4430</v>
      </c>
      <c r="F250">
        <f t="shared" si="6"/>
        <v>0</v>
      </c>
      <c r="G250">
        <f t="shared" si="7"/>
        <v>4430</v>
      </c>
    </row>
    <row r="251" spans="1:7" x14ac:dyDescent="0.25">
      <c r="A251" s="1">
        <v>0.82291666666666663</v>
      </c>
      <c r="B251">
        <v>4426.272727272727</v>
      </c>
      <c r="F251">
        <f t="shared" si="6"/>
        <v>0</v>
      </c>
      <c r="G251">
        <f t="shared" si="7"/>
        <v>4426.272727272727</v>
      </c>
    </row>
    <row r="252" spans="1:7" x14ac:dyDescent="0.25">
      <c r="A252" s="1">
        <v>0.82638888888888884</v>
      </c>
      <c r="B252">
        <v>4396.3846153846152</v>
      </c>
      <c r="F252">
        <f t="shared" si="6"/>
        <v>0</v>
      </c>
      <c r="G252">
        <f t="shared" si="7"/>
        <v>4396.3846153846152</v>
      </c>
    </row>
    <row r="253" spans="1:7" x14ac:dyDescent="0.25">
      <c r="A253" s="1">
        <v>0.82986111111111116</v>
      </c>
      <c r="B253">
        <v>4343.75</v>
      </c>
      <c r="F253">
        <f t="shared" si="6"/>
        <v>0</v>
      </c>
      <c r="G253">
        <f t="shared" si="7"/>
        <v>4343.75</v>
      </c>
    </row>
    <row r="254" spans="1:7" x14ac:dyDescent="0.25">
      <c r="A254" s="1">
        <v>0.83333333333333337</v>
      </c>
      <c r="B254">
        <v>4404.3076923076924</v>
      </c>
      <c r="F254">
        <f t="shared" si="6"/>
        <v>0</v>
      </c>
      <c r="G254">
        <f t="shared" si="7"/>
        <v>4404.3076923076924</v>
      </c>
    </row>
    <row r="255" spans="1:7" x14ac:dyDescent="0.25">
      <c r="A255" s="1">
        <v>0.83680555555555547</v>
      </c>
      <c r="B255">
        <v>4403</v>
      </c>
      <c r="F255">
        <f t="shared" si="6"/>
        <v>0</v>
      </c>
      <c r="G255">
        <f t="shared" si="7"/>
        <v>4403</v>
      </c>
    </row>
    <row r="256" spans="1:7" x14ac:dyDescent="0.25">
      <c r="A256" s="1">
        <v>0.84027777777777779</v>
      </c>
      <c r="B256">
        <v>4352.3076923076924</v>
      </c>
      <c r="F256">
        <f t="shared" si="6"/>
        <v>0</v>
      </c>
      <c r="G256">
        <f t="shared" si="7"/>
        <v>4352.3076923076924</v>
      </c>
    </row>
    <row r="257" spans="1:7" x14ac:dyDescent="0.25">
      <c r="A257" s="1">
        <v>0.84375</v>
      </c>
      <c r="B257">
        <v>4340</v>
      </c>
      <c r="F257">
        <f t="shared" si="6"/>
        <v>0</v>
      </c>
      <c r="G257">
        <f t="shared" si="7"/>
        <v>4340</v>
      </c>
    </row>
    <row r="258" spans="1:7" x14ac:dyDescent="0.25">
      <c r="A258" s="1">
        <v>0.84722222222222221</v>
      </c>
      <c r="B258">
        <v>4312.5</v>
      </c>
      <c r="F258">
        <f t="shared" si="6"/>
        <v>0</v>
      </c>
      <c r="G258">
        <f t="shared" si="7"/>
        <v>4312.5</v>
      </c>
    </row>
    <row r="259" spans="1:7" x14ac:dyDescent="0.25">
      <c r="A259" s="1">
        <v>0.85069444444444453</v>
      </c>
      <c r="B259">
        <v>4289.4285714285716</v>
      </c>
      <c r="F259">
        <f t="shared" si="6"/>
        <v>0</v>
      </c>
      <c r="G259">
        <f t="shared" si="7"/>
        <v>4289.4285714285716</v>
      </c>
    </row>
    <row r="260" spans="1:7" x14ac:dyDescent="0.25">
      <c r="A260" s="1">
        <v>0.85070601851851846</v>
      </c>
      <c r="B260">
        <v>4335.5714285714284</v>
      </c>
      <c r="F260">
        <f t="shared" si="6"/>
        <v>0</v>
      </c>
      <c r="G260">
        <f t="shared" si="7"/>
        <v>4335.5714285714284</v>
      </c>
    </row>
    <row r="261" spans="1:7" x14ac:dyDescent="0.25">
      <c r="A261" s="1">
        <v>0.85416666666666663</v>
      </c>
      <c r="B261">
        <v>4285.2857142857147</v>
      </c>
      <c r="F261">
        <f t="shared" si="6"/>
        <v>0</v>
      </c>
      <c r="G261">
        <f t="shared" si="7"/>
        <v>4285.2857142857147</v>
      </c>
    </row>
    <row r="262" spans="1:7" x14ac:dyDescent="0.25">
      <c r="A262" s="1">
        <v>0.85763888888888884</v>
      </c>
      <c r="B262">
        <v>4281.7692307692305</v>
      </c>
      <c r="F262">
        <f t="shared" si="6"/>
        <v>0</v>
      </c>
      <c r="G262">
        <f t="shared" si="7"/>
        <v>4281.7692307692305</v>
      </c>
    </row>
    <row r="263" spans="1:7" x14ac:dyDescent="0.25">
      <c r="A263" s="1">
        <v>0.86111111111111116</v>
      </c>
      <c r="B263">
        <v>4192.8999999999996</v>
      </c>
      <c r="F263">
        <f t="shared" si="6"/>
        <v>0</v>
      </c>
      <c r="G263">
        <f t="shared" si="7"/>
        <v>4192.8999999999996</v>
      </c>
    </row>
    <row r="264" spans="1:7" x14ac:dyDescent="0.25">
      <c r="A264" s="1">
        <v>0.86458333333333337</v>
      </c>
      <c r="B264">
        <v>4212.4615384615381</v>
      </c>
      <c r="F264">
        <f t="shared" si="6"/>
        <v>0</v>
      </c>
      <c r="G264">
        <f t="shared" si="7"/>
        <v>4212.4615384615381</v>
      </c>
    </row>
    <row r="265" spans="1:7" x14ac:dyDescent="0.25">
      <c r="A265" s="1">
        <v>0.86805555555555547</v>
      </c>
      <c r="B265">
        <v>4125.083333333333</v>
      </c>
      <c r="F265">
        <f t="shared" si="6"/>
        <v>0</v>
      </c>
      <c r="G265">
        <f t="shared" si="7"/>
        <v>4125.083333333333</v>
      </c>
    </row>
    <row r="266" spans="1:7" x14ac:dyDescent="0.25">
      <c r="A266" s="1">
        <v>0.87152777777777779</v>
      </c>
      <c r="B266">
        <v>4168.272727272727</v>
      </c>
      <c r="F266">
        <f t="shared" si="6"/>
        <v>0</v>
      </c>
      <c r="G266">
        <f t="shared" si="7"/>
        <v>4168.272727272727</v>
      </c>
    </row>
    <row r="267" spans="1:7" x14ac:dyDescent="0.25">
      <c r="A267" s="1">
        <v>0.875</v>
      </c>
      <c r="B267">
        <v>4073.7692307692309</v>
      </c>
      <c r="F267">
        <f t="shared" ref="F267:F303" si="8">SUMPRODUCT($C$7:$E$7,C267:E267)</f>
        <v>0</v>
      </c>
      <c r="G267">
        <f t="shared" ref="G267:G303" si="9">B267-F267</f>
        <v>4073.7692307692309</v>
      </c>
    </row>
    <row r="268" spans="1:7" x14ac:dyDescent="0.25">
      <c r="A268" s="1">
        <v>0.87847222222222221</v>
      </c>
      <c r="B268">
        <v>4071.3076923076924</v>
      </c>
      <c r="F268">
        <f t="shared" si="8"/>
        <v>0</v>
      </c>
      <c r="G268">
        <f t="shared" si="9"/>
        <v>4071.3076923076924</v>
      </c>
    </row>
    <row r="269" spans="1:7" x14ac:dyDescent="0.25">
      <c r="A269" s="1">
        <v>0.88194444444444453</v>
      </c>
      <c r="B269">
        <v>3990.9285714285716</v>
      </c>
      <c r="F269">
        <f t="shared" si="8"/>
        <v>0</v>
      </c>
      <c r="G269">
        <f t="shared" si="9"/>
        <v>3990.9285714285716</v>
      </c>
    </row>
    <row r="270" spans="1:7" x14ac:dyDescent="0.25">
      <c r="A270" s="1">
        <v>0.88541666666666663</v>
      </c>
      <c r="B270">
        <v>4019.3333333333335</v>
      </c>
      <c r="F270">
        <f t="shared" si="8"/>
        <v>0</v>
      </c>
      <c r="G270">
        <f t="shared" si="9"/>
        <v>4019.3333333333335</v>
      </c>
    </row>
    <row r="271" spans="1:7" x14ac:dyDescent="0.25">
      <c r="A271" s="1">
        <v>0.88888888888888884</v>
      </c>
      <c r="B271">
        <v>3870.5</v>
      </c>
      <c r="F271">
        <f t="shared" si="8"/>
        <v>0</v>
      </c>
      <c r="G271">
        <f t="shared" si="9"/>
        <v>3870.5</v>
      </c>
    </row>
    <row r="272" spans="1:7" x14ac:dyDescent="0.25">
      <c r="A272" s="1">
        <v>0.89236111111111116</v>
      </c>
      <c r="B272">
        <v>3848.3</v>
      </c>
      <c r="F272">
        <f t="shared" si="8"/>
        <v>0</v>
      </c>
      <c r="G272">
        <f t="shared" si="9"/>
        <v>3848.3</v>
      </c>
    </row>
    <row r="273" spans="1:7" x14ac:dyDescent="0.25">
      <c r="A273" s="1">
        <v>0.89583333333333337</v>
      </c>
      <c r="B273">
        <v>3768.5714285714284</v>
      </c>
      <c r="F273">
        <f t="shared" si="8"/>
        <v>0</v>
      </c>
      <c r="G273">
        <f t="shared" si="9"/>
        <v>3768.5714285714284</v>
      </c>
    </row>
    <row r="274" spans="1:7" x14ac:dyDescent="0.25">
      <c r="A274" s="1">
        <v>0.89930555555555547</v>
      </c>
      <c r="B274">
        <v>3756.2307692307691</v>
      </c>
      <c r="F274">
        <f t="shared" si="8"/>
        <v>0</v>
      </c>
      <c r="G274">
        <f t="shared" si="9"/>
        <v>3756.2307692307691</v>
      </c>
    </row>
    <row r="275" spans="1:7" x14ac:dyDescent="0.25">
      <c r="A275" s="1">
        <v>0.90277777777777779</v>
      </c>
      <c r="B275">
        <v>3595.9166666666665</v>
      </c>
      <c r="F275">
        <f t="shared" si="8"/>
        <v>0</v>
      </c>
      <c r="G275">
        <f t="shared" si="9"/>
        <v>3595.9166666666665</v>
      </c>
    </row>
    <row r="276" spans="1:7" x14ac:dyDescent="0.25">
      <c r="A276" s="1">
        <v>0.90625</v>
      </c>
      <c r="B276">
        <v>3597.5833333333335</v>
      </c>
      <c r="F276">
        <f t="shared" si="8"/>
        <v>0</v>
      </c>
      <c r="G276">
        <f t="shared" si="9"/>
        <v>3597.5833333333335</v>
      </c>
    </row>
    <row r="277" spans="1:7" x14ac:dyDescent="0.25">
      <c r="A277" s="1">
        <v>0.90972222222222221</v>
      </c>
      <c r="B277">
        <v>3492.5833333333335</v>
      </c>
      <c r="F277">
        <f t="shared" si="8"/>
        <v>0</v>
      </c>
      <c r="G277">
        <f t="shared" si="9"/>
        <v>3492.5833333333335</v>
      </c>
    </row>
    <row r="278" spans="1:7" x14ac:dyDescent="0.25">
      <c r="A278" s="1">
        <v>0.91319444444444453</v>
      </c>
      <c r="B278">
        <v>3430.125</v>
      </c>
      <c r="F278">
        <f t="shared" si="8"/>
        <v>0</v>
      </c>
      <c r="G278">
        <f t="shared" si="9"/>
        <v>3430.125</v>
      </c>
    </row>
    <row r="279" spans="1:7" x14ac:dyDescent="0.25">
      <c r="A279" s="1">
        <v>0.91666666666666663</v>
      </c>
      <c r="B279">
        <v>3394.5384615384614</v>
      </c>
      <c r="F279">
        <f t="shared" si="8"/>
        <v>0</v>
      </c>
      <c r="G279">
        <f t="shared" si="9"/>
        <v>3394.5384615384614</v>
      </c>
    </row>
    <row r="280" spans="1:7" x14ac:dyDescent="0.25">
      <c r="A280" s="1">
        <v>0.92013888888888884</v>
      </c>
      <c r="B280">
        <v>3395.0714285714284</v>
      </c>
      <c r="F280">
        <f t="shared" si="8"/>
        <v>0</v>
      </c>
      <c r="G280">
        <f t="shared" si="9"/>
        <v>3395.0714285714284</v>
      </c>
    </row>
    <row r="281" spans="1:7" x14ac:dyDescent="0.25">
      <c r="A281" s="1">
        <v>0.92361111111111116</v>
      </c>
      <c r="B281">
        <v>3297.9285714285716</v>
      </c>
      <c r="F281">
        <f t="shared" si="8"/>
        <v>0</v>
      </c>
      <c r="G281">
        <f t="shared" si="9"/>
        <v>3297.9285714285716</v>
      </c>
    </row>
    <row r="282" spans="1:7" x14ac:dyDescent="0.25">
      <c r="A282" s="1">
        <v>0.92708333333333337</v>
      </c>
      <c r="B282">
        <v>3317.8333333333335</v>
      </c>
      <c r="F282">
        <f t="shared" si="8"/>
        <v>0</v>
      </c>
      <c r="G282">
        <f t="shared" si="9"/>
        <v>3317.8333333333335</v>
      </c>
    </row>
    <row r="283" spans="1:7" x14ac:dyDescent="0.25">
      <c r="A283" s="1">
        <v>0.93055555555555547</v>
      </c>
      <c r="B283">
        <v>3225.1428571428573</v>
      </c>
      <c r="F283">
        <f t="shared" si="8"/>
        <v>0</v>
      </c>
      <c r="G283">
        <f t="shared" si="9"/>
        <v>3225.1428571428573</v>
      </c>
    </row>
    <row r="284" spans="1:7" x14ac:dyDescent="0.25">
      <c r="A284" s="1">
        <v>0.93402777777777779</v>
      </c>
      <c r="B284">
        <v>3198.7</v>
      </c>
      <c r="F284">
        <f t="shared" si="8"/>
        <v>0</v>
      </c>
      <c r="G284">
        <f t="shared" si="9"/>
        <v>3198.7</v>
      </c>
    </row>
    <row r="285" spans="1:7" x14ac:dyDescent="0.25">
      <c r="A285" s="1">
        <v>0.9375</v>
      </c>
      <c r="B285">
        <v>3158.1538461538462</v>
      </c>
      <c r="F285">
        <f t="shared" si="8"/>
        <v>0</v>
      </c>
      <c r="G285">
        <f t="shared" si="9"/>
        <v>3158.1538461538462</v>
      </c>
    </row>
    <row r="286" spans="1:7" x14ac:dyDescent="0.25">
      <c r="A286" s="1">
        <v>0.94097222222222221</v>
      </c>
      <c r="B286">
        <v>3153.3333333333335</v>
      </c>
      <c r="F286">
        <f t="shared" si="8"/>
        <v>0</v>
      </c>
      <c r="G286">
        <f t="shared" si="9"/>
        <v>3153.3333333333335</v>
      </c>
    </row>
    <row r="287" spans="1:7" x14ac:dyDescent="0.25">
      <c r="A287" s="1">
        <v>0.94444444444444453</v>
      </c>
      <c r="B287">
        <v>3091.8571428571427</v>
      </c>
      <c r="F287">
        <f t="shared" si="8"/>
        <v>0</v>
      </c>
      <c r="G287">
        <f t="shared" si="9"/>
        <v>3091.8571428571427</v>
      </c>
    </row>
    <row r="288" spans="1:7" x14ac:dyDescent="0.25">
      <c r="A288" s="1">
        <v>0.94791666666666663</v>
      </c>
      <c r="B288">
        <v>3066.3333333333335</v>
      </c>
      <c r="F288">
        <f t="shared" si="8"/>
        <v>0</v>
      </c>
      <c r="G288">
        <f t="shared" si="9"/>
        <v>3066.3333333333335</v>
      </c>
    </row>
    <row r="289" spans="1:7" x14ac:dyDescent="0.25">
      <c r="A289" s="1">
        <v>0.95138888888888884</v>
      </c>
      <c r="B289">
        <v>2997.2142857142858</v>
      </c>
      <c r="F289">
        <f t="shared" si="8"/>
        <v>0</v>
      </c>
      <c r="G289">
        <f t="shared" si="9"/>
        <v>2997.2142857142858</v>
      </c>
    </row>
    <row r="290" spans="1:7" x14ac:dyDescent="0.25">
      <c r="A290" s="1">
        <v>0.95486111111111116</v>
      </c>
      <c r="B290">
        <v>3000.5454545454545</v>
      </c>
      <c r="F290">
        <f t="shared" si="8"/>
        <v>0</v>
      </c>
      <c r="G290">
        <f t="shared" si="9"/>
        <v>3000.5454545454545</v>
      </c>
    </row>
    <row r="291" spans="1:7" x14ac:dyDescent="0.25">
      <c r="A291" s="1">
        <v>0.95833333333333337</v>
      </c>
      <c r="B291">
        <v>2893.5833333333335</v>
      </c>
      <c r="F291">
        <f t="shared" si="8"/>
        <v>0</v>
      </c>
      <c r="G291">
        <f t="shared" si="9"/>
        <v>2893.5833333333335</v>
      </c>
    </row>
    <row r="292" spans="1:7" x14ac:dyDescent="0.25">
      <c r="A292" s="1">
        <v>0.96180555555555547</v>
      </c>
      <c r="B292">
        <v>2899.2857142857142</v>
      </c>
      <c r="F292">
        <f t="shared" si="8"/>
        <v>0</v>
      </c>
      <c r="G292">
        <f t="shared" si="9"/>
        <v>2899.2857142857142</v>
      </c>
    </row>
    <row r="293" spans="1:7" x14ac:dyDescent="0.25">
      <c r="A293" s="1">
        <v>0.96527777777777779</v>
      </c>
      <c r="B293">
        <v>2787.3076923076924</v>
      </c>
      <c r="F293">
        <f t="shared" si="8"/>
        <v>0</v>
      </c>
      <c r="G293">
        <f t="shared" si="9"/>
        <v>2787.3076923076924</v>
      </c>
    </row>
    <row r="294" spans="1:7" x14ac:dyDescent="0.25">
      <c r="A294" s="1">
        <v>0.96875</v>
      </c>
      <c r="B294">
        <v>2801.1538461538462</v>
      </c>
      <c r="F294">
        <f t="shared" si="8"/>
        <v>0</v>
      </c>
      <c r="G294">
        <f t="shared" si="9"/>
        <v>2801.1538461538462</v>
      </c>
    </row>
    <row r="295" spans="1:7" x14ac:dyDescent="0.25">
      <c r="A295" s="1">
        <v>0.97222222222222221</v>
      </c>
      <c r="B295">
        <v>2693.7857142857142</v>
      </c>
      <c r="F295">
        <f t="shared" si="8"/>
        <v>0</v>
      </c>
      <c r="G295">
        <f t="shared" si="9"/>
        <v>2693.7857142857142</v>
      </c>
    </row>
    <row r="296" spans="1:7" x14ac:dyDescent="0.25">
      <c r="A296" s="1">
        <v>0.97569444444444453</v>
      </c>
      <c r="B296">
        <v>2683.4285714285716</v>
      </c>
      <c r="F296">
        <f t="shared" si="8"/>
        <v>0</v>
      </c>
      <c r="G296">
        <f t="shared" si="9"/>
        <v>2683.4285714285716</v>
      </c>
    </row>
    <row r="297" spans="1:7" x14ac:dyDescent="0.25">
      <c r="A297" s="1">
        <v>0.97570601851851846</v>
      </c>
      <c r="B297">
        <v>2704.1428571428573</v>
      </c>
      <c r="F297">
        <f t="shared" si="8"/>
        <v>0</v>
      </c>
      <c r="G297">
        <f t="shared" si="9"/>
        <v>2704.1428571428573</v>
      </c>
    </row>
    <row r="298" spans="1:7" x14ac:dyDescent="0.25">
      <c r="A298" s="1">
        <v>0.97916666666666663</v>
      </c>
      <c r="B298">
        <v>2627.2142857142858</v>
      </c>
      <c r="F298">
        <f t="shared" si="8"/>
        <v>0</v>
      </c>
      <c r="G298">
        <f t="shared" si="9"/>
        <v>2627.2142857142858</v>
      </c>
    </row>
    <row r="299" spans="1:7" x14ac:dyDescent="0.25">
      <c r="A299" s="1">
        <v>0.98263888888888884</v>
      </c>
      <c r="B299">
        <v>2627.2142857142858</v>
      </c>
      <c r="F299">
        <f t="shared" si="8"/>
        <v>0</v>
      </c>
      <c r="G299">
        <f t="shared" si="9"/>
        <v>2627.2142857142858</v>
      </c>
    </row>
    <row r="300" spans="1:7" x14ac:dyDescent="0.25">
      <c r="A300" s="1">
        <v>0.98611111111111116</v>
      </c>
      <c r="B300">
        <v>2553.0769230769229</v>
      </c>
      <c r="F300">
        <f t="shared" si="8"/>
        <v>0</v>
      </c>
      <c r="G300">
        <f t="shared" si="9"/>
        <v>2553.0769230769229</v>
      </c>
    </row>
    <row r="301" spans="1:7" x14ac:dyDescent="0.25">
      <c r="A301" s="1">
        <v>0.98958333333333337</v>
      </c>
      <c r="B301">
        <v>2537.3571428571427</v>
      </c>
      <c r="F301">
        <f t="shared" si="8"/>
        <v>0</v>
      </c>
      <c r="G301">
        <f t="shared" si="9"/>
        <v>2537.3571428571427</v>
      </c>
    </row>
    <row r="302" spans="1:7" x14ac:dyDescent="0.25">
      <c r="A302" s="1">
        <v>0.99305555555555547</v>
      </c>
      <c r="B302">
        <v>2428</v>
      </c>
      <c r="F302">
        <f t="shared" si="8"/>
        <v>0</v>
      </c>
      <c r="G302">
        <f t="shared" si="9"/>
        <v>2428</v>
      </c>
    </row>
    <row r="303" spans="1:7" x14ac:dyDescent="0.25">
      <c r="A303" s="1">
        <v>0.99652777777777779</v>
      </c>
      <c r="B303">
        <v>2431.1</v>
      </c>
      <c r="F303">
        <f t="shared" si="8"/>
        <v>0</v>
      </c>
      <c r="G303">
        <f t="shared" si="9"/>
        <v>2431.1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zoomScaleNormal="100" workbookViewId="0"/>
  </sheetViews>
  <sheetFormatPr defaultRowHeight="15" x14ac:dyDescent="0.25"/>
  <cols>
    <col min="1" max="1" width="14.28515625" customWidth="1"/>
    <col min="2" max="3" width="11.140625" customWidth="1"/>
    <col min="8" max="8" width="11" bestFit="1" customWidth="1"/>
    <col min="9" max="9" width="13.28515625" bestFit="1" customWidth="1"/>
    <col min="10" max="10" width="12.140625" bestFit="1" customWidth="1"/>
    <col min="11" max="11" width="9.28515625" bestFit="1" customWidth="1"/>
  </cols>
  <sheetData>
    <row r="1" spans="1:12" x14ac:dyDescent="0.25">
      <c r="A1" t="s">
        <v>3</v>
      </c>
    </row>
    <row r="2" spans="1:12" x14ac:dyDescent="0.25">
      <c r="A2" t="s">
        <v>4</v>
      </c>
    </row>
    <row r="3" spans="1:12" x14ac:dyDescent="0.25">
      <c r="A3" t="s">
        <v>2</v>
      </c>
    </row>
    <row r="6" spans="1:12" x14ac:dyDescent="0.25">
      <c r="C6" s="48">
        <f>K13</f>
        <v>3170.7993852123955</v>
      </c>
      <c r="D6" s="48">
        <f>J13</f>
        <v>-1625.0468061897693</v>
      </c>
      <c r="E6" s="48">
        <f>I13</f>
        <v>-1077.9201443933837</v>
      </c>
      <c r="F6" s="48" t="s">
        <v>186</v>
      </c>
    </row>
    <row r="7" spans="1:12" x14ac:dyDescent="0.25">
      <c r="B7" t="s">
        <v>202</v>
      </c>
      <c r="C7" s="50">
        <f>C6</f>
        <v>3170.7993852123955</v>
      </c>
      <c r="D7" s="50">
        <f>D6</f>
        <v>-1625.0468061897693</v>
      </c>
      <c r="E7" s="50">
        <f>E6</f>
        <v>-1077.9201443933837</v>
      </c>
      <c r="F7" t="s">
        <v>187</v>
      </c>
      <c r="H7" t="s">
        <v>191</v>
      </c>
    </row>
    <row r="8" spans="1:12" x14ac:dyDescent="0.25">
      <c r="H8" s="52">
        <f>SQRT(SUMSQ(G10:G303)/COUNT(G10:G303))</f>
        <v>471.55845692156356</v>
      </c>
    </row>
    <row r="9" spans="1:12" x14ac:dyDescent="0.25">
      <c r="A9" t="s">
        <v>0</v>
      </c>
      <c r="B9" t="s">
        <v>1</v>
      </c>
      <c r="C9" s="47" t="s">
        <v>185</v>
      </c>
      <c r="D9" t="s">
        <v>8</v>
      </c>
      <c r="E9" t="s">
        <v>7</v>
      </c>
      <c r="F9" t="s">
        <v>6</v>
      </c>
      <c r="G9" t="s">
        <v>188</v>
      </c>
    </row>
    <row r="10" spans="1:12" x14ac:dyDescent="0.25">
      <c r="A10" s="1">
        <v>0</v>
      </c>
      <c r="B10">
        <v>2376.5833333333335</v>
      </c>
      <c r="C10">
        <v>1</v>
      </c>
      <c r="D10">
        <f>SIN(A10*2*PI())</f>
        <v>0</v>
      </c>
      <c r="E10">
        <f>COS(A10*2*PI())</f>
        <v>1</v>
      </c>
      <c r="F10">
        <f>SUMPRODUCT($C$7:$E$7,C10:E10)</f>
        <v>2092.879240819012</v>
      </c>
      <c r="G10">
        <f>B10-F10</f>
        <v>283.70409251432147</v>
      </c>
    </row>
    <row r="11" spans="1:12" x14ac:dyDescent="0.25">
      <c r="A11" s="2">
        <v>3.472222222222222E-3</v>
      </c>
      <c r="B11">
        <v>2382.3333333333335</v>
      </c>
      <c r="C11">
        <v>1</v>
      </c>
      <c r="D11">
        <f t="shared" ref="D11:D74" si="0">SIN(A11*2*PI())</f>
        <v>2.181488503456112E-2</v>
      </c>
      <c r="E11">
        <f t="shared" ref="E11:E74" si="1">COS(A11*2*PI())</f>
        <v>0.99976202707990913</v>
      </c>
      <c r="F11">
        <f t="shared" ref="F11:F74" si="2">SUMPRODUCT($C$7:$E$7,C11:E11)</f>
        <v>2057.6855473705873</v>
      </c>
      <c r="G11">
        <f t="shared" ref="G11:G74" si="3">B11-F11</f>
        <v>324.64778596274618</v>
      </c>
    </row>
    <row r="12" spans="1:12" x14ac:dyDescent="0.25">
      <c r="A12" s="1">
        <v>6.9444444444444441E-3</v>
      </c>
      <c r="B12">
        <v>2237.7692307692309</v>
      </c>
      <c r="C12">
        <v>1</v>
      </c>
      <c r="D12">
        <f t="shared" si="0"/>
        <v>4.3619387365336E-2</v>
      </c>
      <c r="E12">
        <f t="shared" si="1"/>
        <v>0.9990482215818578</v>
      </c>
      <c r="F12">
        <f t="shared" si="2"/>
        <v>2023.0216358229325</v>
      </c>
      <c r="G12">
        <f t="shared" si="3"/>
        <v>214.74759494629848</v>
      </c>
      <c r="I12" s="48"/>
      <c r="J12" s="48"/>
      <c r="K12" s="48" t="s">
        <v>59</v>
      </c>
      <c r="L12" s="48"/>
    </row>
    <row r="13" spans="1:12" x14ac:dyDescent="0.25">
      <c r="A13" s="1">
        <v>1.0416666666666666E-2</v>
      </c>
      <c r="B13">
        <v>2230.3333333333335</v>
      </c>
      <c r="C13">
        <v>1</v>
      </c>
      <c r="D13">
        <f t="shared" si="0"/>
        <v>6.5403129230143062E-2</v>
      </c>
      <c r="E13">
        <f t="shared" si="1"/>
        <v>0.99785892323860348</v>
      </c>
      <c r="F13">
        <f t="shared" si="2"/>
        <v>1988.904004320553</v>
      </c>
      <c r="G13">
        <f t="shared" si="3"/>
        <v>241.4293290127805</v>
      </c>
      <c r="I13" s="48">
        <f t="array" ref="I13:K17">LINEST(B10:B303,D10:E303,TRUE,TRUE)</f>
        <v>-1077.9201443933837</v>
      </c>
      <c r="J13" s="48">
        <v>-1625.0468061897693</v>
      </c>
      <c r="K13" s="48">
        <v>3170.7993852123955</v>
      </c>
      <c r="L13" s="48" t="s">
        <v>57</v>
      </c>
    </row>
    <row r="14" spans="1:12" x14ac:dyDescent="0.25">
      <c r="A14" s="1">
        <v>1.3888888888888888E-2</v>
      </c>
      <c r="B14">
        <v>2098.5714285714284</v>
      </c>
      <c r="C14">
        <v>1</v>
      </c>
      <c r="D14">
        <f t="shared" si="0"/>
        <v>8.7155742747658166E-2</v>
      </c>
      <c r="E14">
        <f t="shared" si="1"/>
        <v>0.99619469809174555</v>
      </c>
      <c r="F14">
        <f t="shared" si="2"/>
        <v>1955.3488910082388</v>
      </c>
      <c r="G14">
        <f t="shared" si="3"/>
        <v>143.22253756318969</v>
      </c>
      <c r="I14" s="48">
        <v>39.072177437327802</v>
      </c>
      <c r="J14" s="48">
        <v>39.119535944052586</v>
      </c>
      <c r="K14" s="48">
        <v>27.646602231467444</v>
      </c>
      <c r="L14" s="48" t="s">
        <v>58</v>
      </c>
    </row>
    <row r="15" spans="1:12" x14ac:dyDescent="0.25">
      <c r="A15" s="1">
        <v>1.7361111111111112E-2</v>
      </c>
      <c r="B15">
        <v>2128.5714285714284</v>
      </c>
      <c r="C15">
        <v>1</v>
      </c>
      <c r="D15">
        <f t="shared" si="0"/>
        <v>0.10886687485196457</v>
      </c>
      <c r="E15">
        <f t="shared" si="1"/>
        <v>0.99405633822231965</v>
      </c>
      <c r="F15">
        <f t="shared" si="2"/>
        <v>1922.3722663025883</v>
      </c>
      <c r="G15">
        <f t="shared" si="3"/>
        <v>206.19916226884015</v>
      </c>
      <c r="I15" s="48">
        <v>0.89529952451862371</v>
      </c>
      <c r="J15" s="48">
        <v>473.98293797683874</v>
      </c>
      <c r="K15" s="48" t="e">
        <v>#N/A</v>
      </c>
      <c r="L15" s="48"/>
    </row>
    <row r="16" spans="1:12" x14ac:dyDescent="0.25">
      <c r="A16" s="1">
        <v>2.0833333333333332E-2</v>
      </c>
      <c r="B16">
        <v>1982.6923076923076</v>
      </c>
      <c r="C16">
        <v>1</v>
      </c>
      <c r="D16">
        <f t="shared" si="0"/>
        <v>0.13052619222005157</v>
      </c>
      <c r="E16">
        <f t="shared" si="1"/>
        <v>0.99144486137381038</v>
      </c>
      <c r="F16">
        <f t="shared" si="2"/>
        <v>1889.9898252909527</v>
      </c>
      <c r="G16">
        <f t="shared" si="3"/>
        <v>92.702482401354928</v>
      </c>
      <c r="I16" s="48">
        <v>1244.1785027101535</v>
      </c>
      <c r="J16" s="48">
        <v>291</v>
      </c>
      <c r="K16" s="48" t="e">
        <v>#N/A</v>
      </c>
      <c r="L16" s="48"/>
    </row>
    <row r="17" spans="1:12" x14ac:dyDescent="0.25">
      <c r="A17" s="1">
        <v>2.4305555555555556E-2</v>
      </c>
      <c r="B17">
        <v>1984.2857142857142</v>
      </c>
      <c r="C17">
        <v>1</v>
      </c>
      <c r="D17">
        <f t="shared" si="0"/>
        <v>0.15212338618991669</v>
      </c>
      <c r="E17">
        <f t="shared" si="1"/>
        <v>0.98836151046776066</v>
      </c>
      <c r="F17">
        <f t="shared" si="2"/>
        <v>1858.2169802614271</v>
      </c>
      <c r="G17">
        <f t="shared" si="3"/>
        <v>126.0687340242871</v>
      </c>
      <c r="I17" s="48">
        <v>559033850.6023978</v>
      </c>
      <c r="J17" s="48">
        <v>65376009.218508318</v>
      </c>
      <c r="K17" s="48" t="e">
        <v>#N/A</v>
      </c>
      <c r="L17" s="48"/>
    </row>
    <row r="18" spans="1:12" x14ac:dyDescent="0.25">
      <c r="A18" s="1">
        <v>2.7777777777777776E-2</v>
      </c>
      <c r="B18">
        <v>1865.2307692307693</v>
      </c>
      <c r="C18">
        <v>1</v>
      </c>
      <c r="D18">
        <f t="shared" si="0"/>
        <v>0.17364817766693033</v>
      </c>
      <c r="E18">
        <f t="shared" si="1"/>
        <v>0.98480775301220802</v>
      </c>
      <c r="F18">
        <f t="shared" si="2"/>
        <v>1827.0688533674338</v>
      </c>
      <c r="G18">
        <f t="shared" si="3"/>
        <v>38.16191586333548</v>
      </c>
    </row>
    <row r="19" spans="1:12" x14ac:dyDescent="0.25">
      <c r="A19" s="1">
        <v>3.125E-2</v>
      </c>
      <c r="B19">
        <v>1860.9166666666667</v>
      </c>
      <c r="C19">
        <v>1</v>
      </c>
      <c r="D19">
        <f t="shared" si="0"/>
        <v>0.19509032201612825</v>
      </c>
      <c r="E19">
        <f t="shared" si="1"/>
        <v>0.98078528040323043</v>
      </c>
      <c r="F19">
        <f t="shared" si="2"/>
        <v>1796.5602694303971</v>
      </c>
      <c r="G19">
        <f t="shared" si="3"/>
        <v>64.356397236269686</v>
      </c>
    </row>
    <row r="20" spans="1:12" x14ac:dyDescent="0.25">
      <c r="A20" s="1">
        <v>3.4722222222222224E-2</v>
      </c>
      <c r="B20">
        <v>1720.0833333333333</v>
      </c>
      <c r="C20">
        <v>1</v>
      </c>
      <c r="D20">
        <f t="shared" si="0"/>
        <v>0.21643961393810288</v>
      </c>
      <c r="E20">
        <f t="shared" si="1"/>
        <v>0.97629600711993336</v>
      </c>
      <c r="F20">
        <f t="shared" si="2"/>
        <v>1766.7057488839323</v>
      </c>
      <c r="G20">
        <f t="shared" si="3"/>
        <v>-46.622415550599044</v>
      </c>
    </row>
    <row r="21" spans="1:12" x14ac:dyDescent="0.25">
      <c r="A21" s="1">
        <v>3.8194444444444441E-2</v>
      </c>
      <c r="B21">
        <v>1744.7</v>
      </c>
      <c r="C21">
        <v>1</v>
      </c>
      <c r="D21">
        <f t="shared" si="0"/>
        <v>0.23768589232617307</v>
      </c>
      <c r="E21">
        <f t="shared" si="1"/>
        <v>0.97134206981326143</v>
      </c>
      <c r="F21">
        <f t="shared" si="2"/>
        <v>1737.5195008629037</v>
      </c>
      <c r="G21">
        <f t="shared" si="3"/>
        <v>7.1804991370963762</v>
      </c>
    </row>
    <row r="22" spans="1:12" x14ac:dyDescent="0.25">
      <c r="A22" s="2">
        <v>4.1666666666666664E-2</v>
      </c>
      <c r="B22">
        <v>1640.1538461538462</v>
      </c>
      <c r="C22">
        <v>1</v>
      </c>
      <c r="D22">
        <f t="shared" si="0"/>
        <v>0.25881904510252074</v>
      </c>
      <c r="E22">
        <f t="shared" si="1"/>
        <v>0.96592582628906831</v>
      </c>
      <c r="F22">
        <f t="shared" si="2"/>
        <v>1709.0154164406472</v>
      </c>
      <c r="G22">
        <f t="shared" si="3"/>
        <v>-68.861570286800998</v>
      </c>
    </row>
    <row r="23" spans="1:12" x14ac:dyDescent="0.25">
      <c r="A23" s="1">
        <v>4.5138888888888888E-2</v>
      </c>
      <c r="B23">
        <v>1635.6428571428571</v>
      </c>
      <c r="C23">
        <v>1</v>
      </c>
      <c r="D23">
        <f t="shared" si="0"/>
        <v>0.27982901403099208</v>
      </c>
      <c r="E23">
        <f t="shared" si="1"/>
        <v>0.96004985438592871</v>
      </c>
      <c r="F23">
        <f t="shared" si="2"/>
        <v>1681.2070620175725</v>
      </c>
      <c r="G23">
        <f t="shared" si="3"/>
        <v>-45.564204874715415</v>
      </c>
    </row>
    <row r="24" spans="1:12" x14ac:dyDescent="0.25">
      <c r="A24" s="1">
        <v>4.8611111111111112E-2</v>
      </c>
      <c r="B24">
        <v>1505.8461538461538</v>
      </c>
      <c r="C24">
        <v>1</v>
      </c>
      <c r="D24">
        <f t="shared" si="0"/>
        <v>0.30070579950427312</v>
      </c>
      <c r="E24">
        <f t="shared" si="1"/>
        <v>0.95371695074822693</v>
      </c>
      <c r="F24">
        <f t="shared" si="2"/>
        <v>1654.1076728642888</v>
      </c>
      <c r="G24">
        <f t="shared" si="3"/>
        <v>-148.261519018135</v>
      </c>
    </row>
    <row r="25" spans="1:12" x14ac:dyDescent="0.25">
      <c r="A25" s="1">
        <v>5.2083333333333336E-2</v>
      </c>
      <c r="B25">
        <v>1519.5</v>
      </c>
      <c r="C25">
        <v>1</v>
      </c>
      <c r="D25">
        <f t="shared" si="0"/>
        <v>0.32143946530316159</v>
      </c>
      <c r="E25">
        <f t="shared" si="1"/>
        <v>0.94693012949510569</v>
      </c>
      <c r="F25">
        <f t="shared" si="2"/>
        <v>1627.7301468223357</v>
      </c>
      <c r="G25">
        <f t="shared" si="3"/>
        <v>-108.23014682233566</v>
      </c>
    </row>
    <row r="26" spans="1:12" x14ac:dyDescent="0.25">
      <c r="A26" s="1">
        <v>5.5555555555555552E-2</v>
      </c>
      <c r="B26">
        <v>1412.4285714285713</v>
      </c>
      <c r="C26">
        <v>1</v>
      </c>
      <c r="D26">
        <f t="shared" si="0"/>
        <v>0.34202014332566871</v>
      </c>
      <c r="E26">
        <f t="shared" si="1"/>
        <v>0.93969262078590843</v>
      </c>
      <c r="F26">
        <f t="shared" si="2"/>
        <v>1602.0870381655068</v>
      </c>
      <c r="G26">
        <f t="shared" si="3"/>
        <v>-189.65846673693545</v>
      </c>
    </row>
    <row r="27" spans="1:12" x14ac:dyDescent="0.25">
      <c r="A27" s="1">
        <v>5.9027777777777783E-2</v>
      </c>
      <c r="B27">
        <v>1405.909090909091</v>
      </c>
      <c r="C27">
        <v>1</v>
      </c>
      <c r="D27">
        <f t="shared" si="0"/>
        <v>0.36243803828370164</v>
      </c>
      <c r="E27">
        <f t="shared" si="1"/>
        <v>0.93200786928279855</v>
      </c>
      <c r="F27">
        <f t="shared" si="2"/>
        <v>1577.1905516246966</v>
      </c>
      <c r="G27">
        <f t="shared" si="3"/>
        <v>-171.28146071560559</v>
      </c>
    </row>
    <row r="28" spans="1:12" x14ac:dyDescent="0.25">
      <c r="A28" s="1">
        <v>6.25E-2</v>
      </c>
      <c r="B28">
        <v>1341.1538461538462</v>
      </c>
      <c r="C28">
        <v>1</v>
      </c>
      <c r="D28">
        <f t="shared" si="0"/>
        <v>0.38268343236508978</v>
      </c>
      <c r="E28">
        <f t="shared" si="1"/>
        <v>0.92387953251128674</v>
      </c>
      <c r="F28">
        <f t="shared" si="2"/>
        <v>1553.0525365791095</v>
      </c>
      <c r="G28">
        <f t="shared" si="3"/>
        <v>-211.89869042526334</v>
      </c>
    </row>
    <row r="29" spans="1:12" x14ac:dyDescent="0.25">
      <c r="A29" s="1">
        <v>6.5972222222222224E-2</v>
      </c>
      <c r="B29">
        <v>1330.3571428571429</v>
      </c>
      <c r="C29">
        <v>1</v>
      </c>
      <c r="D29">
        <f t="shared" si="0"/>
        <v>0.40274668985873724</v>
      </c>
      <c r="E29">
        <f t="shared" si="1"/>
        <v>0.9153114791194471</v>
      </c>
      <c r="F29">
        <f t="shared" si="2"/>
        <v>1529.684481416597</v>
      </c>
      <c r="G29">
        <f t="shared" si="3"/>
        <v>-199.32733855945412</v>
      </c>
    </row>
    <row r="30" spans="1:12" x14ac:dyDescent="0.25">
      <c r="A30" s="1">
        <v>6.9444444444444434E-2</v>
      </c>
      <c r="B30">
        <v>1241.2142857142858</v>
      </c>
      <c r="C30">
        <v>1</v>
      </c>
      <c r="D30">
        <f t="shared" si="0"/>
        <v>0.42261826174069939</v>
      </c>
      <c r="E30">
        <f t="shared" si="1"/>
        <v>0.90630778703664994</v>
      </c>
      <c r="F30">
        <f t="shared" si="2"/>
        <v>1507.0975080658063</v>
      </c>
      <c r="G30">
        <f t="shared" si="3"/>
        <v>-265.88322235152054</v>
      </c>
    </row>
    <row r="31" spans="1:12" x14ac:dyDescent="0.25">
      <c r="A31" s="1">
        <v>7.2916666666666671E-2</v>
      </c>
      <c r="B31">
        <v>1240.8333333333333</v>
      </c>
      <c r="C31">
        <v>1</v>
      </c>
      <c r="D31">
        <f t="shared" si="0"/>
        <v>0.4422886902190013</v>
      </c>
      <c r="E31">
        <f t="shared" si="1"/>
        <v>0.89687274153268826</v>
      </c>
      <c r="F31">
        <f t="shared" si="2"/>
        <v>1485.302366702746</v>
      </c>
      <c r="G31">
        <f t="shared" si="3"/>
        <v>-244.46903336941273</v>
      </c>
    </row>
    <row r="32" spans="1:12" x14ac:dyDescent="0.25">
      <c r="A32" s="1">
        <v>7.6388888888888895E-2</v>
      </c>
      <c r="B32">
        <v>1151.4166666666667</v>
      </c>
      <c r="C32">
        <v>1</v>
      </c>
      <c r="D32">
        <f t="shared" si="0"/>
        <v>0.46174861323503391</v>
      </c>
      <c r="E32">
        <f t="shared" si="1"/>
        <v>0.88701083317822171</v>
      </c>
      <c r="F32">
        <f t="shared" si="2"/>
        <v>1464.3094306342841</v>
      </c>
      <c r="G32">
        <f t="shared" si="3"/>
        <v>-312.89276396761738</v>
      </c>
    </row>
    <row r="33" spans="1:7" x14ac:dyDescent="0.25">
      <c r="A33" s="1">
        <v>7.9861111111111105E-2</v>
      </c>
      <c r="B33">
        <v>1125</v>
      </c>
      <c r="C33">
        <v>1</v>
      </c>
      <c r="D33">
        <f t="shared" si="0"/>
        <v>0.48098876891938763</v>
      </c>
      <c r="E33">
        <f t="shared" si="1"/>
        <v>0.87672675570750769</v>
      </c>
      <c r="F33">
        <f t="shared" si="2"/>
        <v>1444.1286913610165</v>
      </c>
      <c r="G33">
        <f t="shared" si="3"/>
        <v>-319.12869136101654</v>
      </c>
    </row>
    <row r="34" spans="1:7" x14ac:dyDescent="0.25">
      <c r="A34" s="1">
        <v>8.3333333333333329E-2</v>
      </c>
      <c r="B34">
        <v>1102.75</v>
      </c>
      <c r="C34">
        <v>1</v>
      </c>
      <c r="D34">
        <f t="shared" si="0"/>
        <v>0.49999999999999994</v>
      </c>
      <c r="E34">
        <f t="shared" si="1"/>
        <v>0.86602540378443871</v>
      </c>
      <c r="F34">
        <f t="shared" si="2"/>
        <v>1424.7697538218504</v>
      </c>
      <c r="G34">
        <f t="shared" si="3"/>
        <v>-322.01975382185037</v>
      </c>
    </row>
    <row r="35" spans="1:7" x14ac:dyDescent="0.25">
      <c r="A35" s="1">
        <v>8.6805555555555566E-2</v>
      </c>
      <c r="B35">
        <v>1090.5454545454545</v>
      </c>
      <c r="C35">
        <v>1</v>
      </c>
      <c r="D35">
        <f t="shared" si="0"/>
        <v>0.51877325816052144</v>
      </c>
      <c r="E35">
        <f t="shared" si="1"/>
        <v>0.85491187067294661</v>
      </c>
      <c r="F35">
        <f t="shared" si="2"/>
        <v>1406.2418318225789</v>
      </c>
      <c r="G35">
        <f t="shared" si="3"/>
        <v>-315.69637727712438</v>
      </c>
    </row>
    <row r="36" spans="1:7" x14ac:dyDescent="0.25">
      <c r="A36" s="1">
        <v>9.0277777777777776E-2</v>
      </c>
      <c r="B36">
        <v>1029.3333333333333</v>
      </c>
      <c r="C36">
        <v>1</v>
      </c>
      <c r="D36">
        <f t="shared" si="0"/>
        <v>0.53729960834682389</v>
      </c>
      <c r="E36">
        <f t="shared" si="1"/>
        <v>0.84339144581288572</v>
      </c>
      <c r="F36">
        <f t="shared" si="2"/>
        <v>1388.5537436506047</v>
      </c>
      <c r="G36">
        <f t="shared" si="3"/>
        <v>-359.22041031727144</v>
      </c>
    </row>
    <row r="37" spans="1:7" x14ac:dyDescent="0.25">
      <c r="A37" s="1">
        <v>9.375E-2</v>
      </c>
      <c r="B37">
        <v>1032.75</v>
      </c>
      <c r="C37">
        <v>1</v>
      </c>
      <c r="D37">
        <f t="shared" si="0"/>
        <v>0.55557023301960218</v>
      </c>
      <c r="E37">
        <f t="shared" si="1"/>
        <v>0.83146961230254524</v>
      </c>
      <c r="F37">
        <f t="shared" si="2"/>
        <v>1371.7139078779146</v>
      </c>
      <c r="G37">
        <f t="shared" si="3"/>
        <v>-338.96390787791461</v>
      </c>
    </row>
    <row r="38" spans="1:7" x14ac:dyDescent="0.25">
      <c r="A38" s="1">
        <v>9.7222222222222224E-2</v>
      </c>
      <c r="B38">
        <v>958.57142857142856</v>
      </c>
      <c r="C38">
        <v>1</v>
      </c>
      <c r="D38">
        <f t="shared" si="0"/>
        <v>0.57357643635104605</v>
      </c>
      <c r="E38">
        <f t="shared" si="1"/>
        <v>0.8191520442889918</v>
      </c>
      <c r="F38">
        <f t="shared" si="2"/>
        <v>1355.7303393542929</v>
      </c>
      <c r="G38">
        <f t="shared" si="3"/>
        <v>-397.15891078286438</v>
      </c>
    </row>
    <row r="39" spans="1:7" x14ac:dyDescent="0.25">
      <c r="A39" s="1">
        <v>0.10069444444444443</v>
      </c>
      <c r="B39">
        <v>932.7</v>
      </c>
      <c r="C39">
        <v>1</v>
      </c>
      <c r="D39">
        <f t="shared" si="0"/>
        <v>0.59130964836358235</v>
      </c>
      <c r="E39">
        <f t="shared" si="1"/>
        <v>0.80644460426748266</v>
      </c>
      <c r="F39">
        <f t="shared" si="2"/>
        <v>1340.6106453926905</v>
      </c>
      <c r="G39">
        <f t="shared" si="3"/>
        <v>-407.91064539269041</v>
      </c>
    </row>
    <row r="40" spans="1:7" x14ac:dyDescent="0.25">
      <c r="A40" s="1">
        <v>0.10416666666666667</v>
      </c>
      <c r="B40">
        <v>925.38461538461536</v>
      </c>
      <c r="C40">
        <v>1</v>
      </c>
      <c r="D40">
        <f t="shared" si="0"/>
        <v>0.60876142900872066</v>
      </c>
      <c r="E40">
        <f t="shared" si="1"/>
        <v>0.79335334029123517</v>
      </c>
      <c r="F40">
        <f t="shared" si="2"/>
        <v>1326.3620221485523</v>
      </c>
      <c r="G40">
        <f t="shared" si="3"/>
        <v>-400.97740676393698</v>
      </c>
    </row>
    <row r="41" spans="1:7" x14ac:dyDescent="0.25">
      <c r="A41" s="1">
        <v>0.1076388888888889</v>
      </c>
      <c r="B41">
        <v>925.38461538461536</v>
      </c>
      <c r="C41">
        <v>1</v>
      </c>
      <c r="D41">
        <f t="shared" si="0"/>
        <v>0.62592347218405908</v>
      </c>
      <c r="E41">
        <f t="shared" si="1"/>
        <v>0.77988448309288183</v>
      </c>
      <c r="F41">
        <f t="shared" si="2"/>
        <v>1312.9912511948405</v>
      </c>
      <c r="G41">
        <f t="shared" si="3"/>
        <v>-387.60663581022516</v>
      </c>
    </row>
    <row r="42" spans="1:7" x14ac:dyDescent="0.25">
      <c r="A42" s="1">
        <v>0.1111111111111111</v>
      </c>
      <c r="B42">
        <v>865.14285714285711</v>
      </c>
      <c r="C42">
        <v>1</v>
      </c>
      <c r="D42">
        <f t="shared" si="0"/>
        <v>0.64278760968653925</v>
      </c>
      <c r="E42">
        <f t="shared" si="1"/>
        <v>0.76604444311897801</v>
      </c>
      <c r="F42">
        <f t="shared" si="2"/>
        <v>1300.5046962943709</v>
      </c>
      <c r="G42">
        <f t="shared" si="3"/>
        <v>-435.36183915151378</v>
      </c>
    </row>
    <row r="43" spans="1:7" x14ac:dyDescent="0.25">
      <c r="A43" s="1">
        <v>0.11458333333333333</v>
      </c>
      <c r="B43">
        <v>856.63636363636363</v>
      </c>
      <c r="C43">
        <v>1</v>
      </c>
      <c r="D43">
        <f t="shared" si="0"/>
        <v>0.65934581510006884</v>
      </c>
      <c r="E43">
        <f t="shared" si="1"/>
        <v>0.75183980747897738</v>
      </c>
      <c r="F43">
        <f t="shared" si="2"/>
        <v>1288.9083003710052</v>
      </c>
      <c r="G43">
        <f t="shared" si="3"/>
        <v>-432.2719367346416</v>
      </c>
    </row>
    <row r="44" spans="1:7" x14ac:dyDescent="0.25">
      <c r="A44" s="1">
        <v>0.11805555555555557</v>
      </c>
      <c r="B44">
        <v>795.5</v>
      </c>
      <c r="C44">
        <v>1</v>
      </c>
      <c r="D44">
        <f t="shared" si="0"/>
        <v>0.67559020761566024</v>
      </c>
      <c r="E44">
        <f t="shared" si="1"/>
        <v>0.73727733681012397</v>
      </c>
      <c r="F44">
        <f t="shared" si="2"/>
        <v>1278.2075826811454</v>
      </c>
      <c r="G44">
        <f t="shared" si="3"/>
        <v>-482.70758268114537</v>
      </c>
    </row>
    <row r="45" spans="1:7" x14ac:dyDescent="0.25">
      <c r="A45" s="1">
        <v>0.12152777777777778</v>
      </c>
      <c r="B45">
        <v>814.91666666666663</v>
      </c>
      <c r="C45">
        <v>1</v>
      </c>
      <c r="D45">
        <f t="shared" si="0"/>
        <v>0.6915130557822694</v>
      </c>
      <c r="E45">
        <f t="shared" si="1"/>
        <v>0.72236396205975562</v>
      </c>
      <c r="F45">
        <f t="shared" si="2"/>
        <v>1268.4076361868624</v>
      </c>
      <c r="G45">
        <f t="shared" si="3"/>
        <v>-453.49096952019579</v>
      </c>
    </row>
    <row r="46" spans="1:7" x14ac:dyDescent="0.25">
      <c r="A46" s="1">
        <v>0.125</v>
      </c>
      <c r="B46">
        <v>788.53846153846155</v>
      </c>
      <c r="C46">
        <v>1</v>
      </c>
      <c r="D46">
        <f t="shared" si="0"/>
        <v>0.70710678118654746</v>
      </c>
      <c r="E46">
        <f t="shared" si="1"/>
        <v>0.70710678118654757</v>
      </c>
      <c r="F46">
        <f t="shared" si="2"/>
        <v>1259.5131251319244</v>
      </c>
      <c r="G46">
        <f t="shared" si="3"/>
        <v>-470.97466359346288</v>
      </c>
    </row>
    <row r="47" spans="1:7" x14ac:dyDescent="0.25">
      <c r="A47" s="1">
        <v>0.12847222222222224</v>
      </c>
      <c r="B47">
        <v>791.5</v>
      </c>
      <c r="C47">
        <v>1</v>
      </c>
      <c r="D47">
        <f t="shared" si="0"/>
        <v>0.72236396205975562</v>
      </c>
      <c r="E47">
        <f t="shared" si="1"/>
        <v>0.69151305578226929</v>
      </c>
      <c r="F47">
        <f t="shared" si="2"/>
        <v>1251.5282828218683</v>
      </c>
      <c r="G47">
        <f t="shared" si="3"/>
        <v>-460.02828282186829</v>
      </c>
    </row>
    <row r="48" spans="1:7" x14ac:dyDescent="0.25">
      <c r="A48" s="1">
        <v>0.13194444444444445</v>
      </c>
      <c r="B48">
        <v>772.69230769230774</v>
      </c>
      <c r="C48">
        <v>1</v>
      </c>
      <c r="D48">
        <f t="shared" si="0"/>
        <v>0.73727733681012408</v>
      </c>
      <c r="E48">
        <f t="shared" si="1"/>
        <v>0.67559020761566024</v>
      </c>
      <c r="F48">
        <f t="shared" si="2"/>
        <v>1244.4569096091759</v>
      </c>
      <c r="G48">
        <f t="shared" si="3"/>
        <v>-471.76460191686817</v>
      </c>
    </row>
    <row r="49" spans="1:7" x14ac:dyDescent="0.25">
      <c r="A49" s="1">
        <v>0.13541666666666666</v>
      </c>
      <c r="B49">
        <v>776</v>
      </c>
      <c r="C49">
        <v>1</v>
      </c>
      <c r="D49">
        <f t="shared" si="0"/>
        <v>0.75183980747897727</v>
      </c>
      <c r="E49">
        <f t="shared" si="1"/>
        <v>0.65934581510006895</v>
      </c>
      <c r="F49">
        <f t="shared" si="2"/>
        <v>1238.302371084513</v>
      </c>
      <c r="G49">
        <f t="shared" si="3"/>
        <v>-462.30237108451297</v>
      </c>
    </row>
    <row r="50" spans="1:7" x14ac:dyDescent="0.25">
      <c r="A50" s="1">
        <v>0.1388888888888889</v>
      </c>
      <c r="B50">
        <v>761.92857142857144</v>
      </c>
      <c r="C50">
        <v>1</v>
      </c>
      <c r="D50">
        <f t="shared" si="0"/>
        <v>0.76604444311897801</v>
      </c>
      <c r="E50">
        <f t="shared" si="1"/>
        <v>0.64278760968653936</v>
      </c>
      <c r="F50">
        <f t="shared" si="2"/>
        <v>1233.0675964748873</v>
      </c>
      <c r="G50">
        <f t="shared" si="3"/>
        <v>-471.13902504631585</v>
      </c>
    </row>
    <row r="51" spans="1:7" x14ac:dyDescent="0.25">
      <c r="A51" s="1">
        <v>0.1423611111111111</v>
      </c>
      <c r="B51">
        <v>754.22222222222217</v>
      </c>
      <c r="C51">
        <v>1</v>
      </c>
      <c r="D51">
        <f t="shared" si="0"/>
        <v>0.77988448309288172</v>
      </c>
      <c r="E51">
        <f t="shared" si="1"/>
        <v>0.62592347218405908</v>
      </c>
      <c r="F51">
        <f t="shared" si="2"/>
        <v>1228.7550772494997</v>
      </c>
      <c r="G51">
        <f t="shared" si="3"/>
        <v>-474.53285502727749</v>
      </c>
    </row>
    <row r="52" spans="1:7" x14ac:dyDescent="0.25">
      <c r="A52" s="1">
        <v>0.14583333333333334</v>
      </c>
      <c r="B52">
        <v>777</v>
      </c>
      <c r="C52">
        <v>1</v>
      </c>
      <c r="D52">
        <f t="shared" si="0"/>
        <v>0.79335334029123517</v>
      </c>
      <c r="E52">
        <f t="shared" si="1"/>
        <v>0.60876142900872066</v>
      </c>
      <c r="F52">
        <f t="shared" si="2"/>
        <v>1225.3668659339357</v>
      </c>
      <c r="G52">
        <f t="shared" si="3"/>
        <v>-448.36686593393574</v>
      </c>
    </row>
    <row r="53" spans="1:7" x14ac:dyDescent="0.25">
      <c r="A53" s="1">
        <v>0.14930555555555555</v>
      </c>
      <c r="B53">
        <v>777</v>
      </c>
      <c r="C53">
        <v>1</v>
      </c>
      <c r="D53">
        <f t="shared" si="0"/>
        <v>0.80644460426748255</v>
      </c>
      <c r="E53">
        <f t="shared" si="1"/>
        <v>0.59130964836358246</v>
      </c>
      <c r="F53">
        <f t="shared" si="2"/>
        <v>1222.9045751332769</v>
      </c>
      <c r="G53">
        <f t="shared" si="3"/>
        <v>-445.90457513327692</v>
      </c>
    </row>
    <row r="54" spans="1:7" x14ac:dyDescent="0.25">
      <c r="A54" s="1">
        <v>0.15277777777777776</v>
      </c>
      <c r="B54">
        <v>779.35714285714289</v>
      </c>
      <c r="C54">
        <v>1</v>
      </c>
      <c r="D54">
        <f t="shared" si="0"/>
        <v>0.81915204428899169</v>
      </c>
      <c r="E54">
        <f t="shared" si="1"/>
        <v>0.57357643635104616</v>
      </c>
      <c r="F54">
        <f t="shared" si="2"/>
        <v>1221.3693767645868</v>
      </c>
      <c r="G54">
        <f t="shared" si="3"/>
        <v>-442.01223390744394</v>
      </c>
    </row>
    <row r="55" spans="1:7" x14ac:dyDescent="0.25">
      <c r="A55" s="1">
        <v>0.15625</v>
      </c>
      <c r="B55">
        <v>777.61538461538464</v>
      </c>
      <c r="C55">
        <v>1</v>
      </c>
      <c r="D55">
        <f t="shared" si="0"/>
        <v>0.83146961230254524</v>
      </c>
      <c r="E55">
        <f t="shared" si="1"/>
        <v>0.55557023301960229</v>
      </c>
      <c r="F55">
        <f t="shared" si="2"/>
        <v>1220.762001499143</v>
      </c>
      <c r="G55">
        <f t="shared" si="3"/>
        <v>-443.14661688375838</v>
      </c>
    </row>
    <row r="56" spans="1:7" x14ac:dyDescent="0.25">
      <c r="A56" s="1">
        <v>0.15972222222222224</v>
      </c>
      <c r="B56">
        <v>776.15384615384619</v>
      </c>
      <c r="C56">
        <v>1</v>
      </c>
      <c r="D56">
        <f t="shared" si="0"/>
        <v>0.84339144581288583</v>
      </c>
      <c r="E56">
        <f t="shared" si="1"/>
        <v>0.53729960834682366</v>
      </c>
      <c r="F56">
        <f t="shared" si="2"/>
        <v>1221.0827384146769</v>
      </c>
      <c r="G56">
        <f t="shared" si="3"/>
        <v>-444.92889226083071</v>
      </c>
    </row>
    <row r="57" spans="1:7" x14ac:dyDescent="0.25">
      <c r="A57" s="1">
        <v>0.16319444444444445</v>
      </c>
      <c r="B57">
        <v>775.9</v>
      </c>
      <c r="C57">
        <v>1</v>
      </c>
      <c r="D57">
        <f t="shared" si="0"/>
        <v>0.85491187067294649</v>
      </c>
      <c r="E57">
        <f t="shared" si="1"/>
        <v>0.51877325816052156</v>
      </c>
      <c r="F57">
        <f t="shared" si="2"/>
        <v>1222.3314348577871</v>
      </c>
      <c r="G57">
        <f t="shared" si="3"/>
        <v>-446.43143485778717</v>
      </c>
    </row>
    <row r="58" spans="1:7" x14ac:dyDescent="0.25">
      <c r="A58" s="1">
        <v>0.16666666666666666</v>
      </c>
      <c r="B58">
        <v>798.85714285714289</v>
      </c>
      <c r="C58">
        <v>1</v>
      </c>
      <c r="D58">
        <f t="shared" si="0"/>
        <v>0.8660254037844386</v>
      </c>
      <c r="E58">
        <f t="shared" si="1"/>
        <v>0.50000000000000011</v>
      </c>
      <c r="F58">
        <f t="shared" si="2"/>
        <v>1224.5074965165961</v>
      </c>
      <c r="G58">
        <f t="shared" si="3"/>
        <v>-425.65035365945323</v>
      </c>
    </row>
    <row r="59" spans="1:7" x14ac:dyDescent="0.25">
      <c r="A59" s="1">
        <v>0.17015046296296296</v>
      </c>
      <c r="B59">
        <v>794.66666666666663</v>
      </c>
      <c r="C59">
        <v>1</v>
      </c>
      <c r="D59">
        <f t="shared" si="0"/>
        <v>0.87676173187953832</v>
      </c>
      <c r="E59">
        <f t="shared" si="1"/>
        <v>0.48092501027872575</v>
      </c>
      <c r="F59">
        <f t="shared" si="2"/>
        <v>1227.6217765101073</v>
      </c>
      <c r="G59">
        <f t="shared" si="3"/>
        <v>-432.95510984344071</v>
      </c>
    </row>
    <row r="60" spans="1:7" x14ac:dyDescent="0.25">
      <c r="A60" s="1">
        <v>0.1736226851851852</v>
      </c>
      <c r="B60">
        <v>791.63636363636363</v>
      </c>
      <c r="C60">
        <v>1</v>
      </c>
      <c r="D60">
        <f t="shared" si="0"/>
        <v>0.88704441013945456</v>
      </c>
      <c r="E60">
        <f t="shared" si="1"/>
        <v>0.46168410676603017</v>
      </c>
      <c r="F60">
        <f t="shared" si="2"/>
        <v>1231.6521005374175</v>
      </c>
      <c r="G60">
        <f t="shared" si="3"/>
        <v>-440.01573690105386</v>
      </c>
    </row>
    <row r="61" spans="1:7" x14ac:dyDescent="0.25">
      <c r="A61" s="1">
        <v>0.17708333333333334</v>
      </c>
      <c r="B61">
        <v>807.33333333333337</v>
      </c>
      <c r="C61">
        <v>1</v>
      </c>
      <c r="D61">
        <f t="shared" si="0"/>
        <v>0.89687274153268837</v>
      </c>
      <c r="E61">
        <f t="shared" si="1"/>
        <v>0.44228869021900125</v>
      </c>
      <c r="F61">
        <f t="shared" si="2"/>
        <v>1236.5873122016114</v>
      </c>
      <c r="G61">
        <f t="shared" si="3"/>
        <v>-429.25397886827807</v>
      </c>
    </row>
    <row r="62" spans="1:7" x14ac:dyDescent="0.25">
      <c r="A62" s="1">
        <v>0.18055555555555555</v>
      </c>
      <c r="B62">
        <v>793.21428571428567</v>
      </c>
      <c r="C62">
        <v>1</v>
      </c>
      <c r="D62">
        <f t="shared" si="0"/>
        <v>0.90630778703664994</v>
      </c>
      <c r="E62">
        <f t="shared" si="1"/>
        <v>0.42261826174069944</v>
      </c>
      <c r="F62">
        <f t="shared" si="2"/>
        <v>1242.4580727447542</v>
      </c>
      <c r="G62">
        <f t="shared" si="3"/>
        <v>-449.24378703046852</v>
      </c>
    </row>
    <row r="63" spans="1:7" x14ac:dyDescent="0.25">
      <c r="A63" s="1">
        <v>0.18402777777777779</v>
      </c>
      <c r="B63">
        <v>786.88888888888891</v>
      </c>
      <c r="C63">
        <v>1</v>
      </c>
      <c r="D63">
        <f t="shared" si="0"/>
        <v>0.9153114791194471</v>
      </c>
      <c r="E63">
        <f t="shared" si="1"/>
        <v>0.40274668985873724</v>
      </c>
      <c r="F63">
        <f t="shared" si="2"/>
        <v>1249.2466193140169</v>
      </c>
      <c r="G63">
        <f t="shared" si="3"/>
        <v>-462.35773042512801</v>
      </c>
    </row>
    <row r="64" spans="1:7" x14ac:dyDescent="0.25">
      <c r="A64" s="1">
        <v>0.1875</v>
      </c>
      <c r="B64">
        <v>808.28571428571433</v>
      </c>
      <c r="C64">
        <v>1</v>
      </c>
      <c r="D64">
        <f t="shared" si="0"/>
        <v>0.92387953251128674</v>
      </c>
      <c r="E64">
        <f t="shared" si="1"/>
        <v>0.38268343236508984</v>
      </c>
      <c r="F64">
        <f t="shared" si="2"/>
        <v>1256.9497209288986</v>
      </c>
      <c r="G64">
        <f t="shared" si="3"/>
        <v>-448.66400664318428</v>
      </c>
    </row>
    <row r="65" spans="1:7" x14ac:dyDescent="0.25">
      <c r="A65" s="1">
        <v>0.19097222222222221</v>
      </c>
      <c r="B65">
        <v>814.16666666666663</v>
      </c>
      <c r="C65">
        <v>1</v>
      </c>
      <c r="D65">
        <f t="shared" si="0"/>
        <v>0.93200786928279844</v>
      </c>
      <c r="E65">
        <f t="shared" si="1"/>
        <v>0.36243803828370169</v>
      </c>
      <c r="F65">
        <f t="shared" si="2"/>
        <v>1265.5637113302296</v>
      </c>
      <c r="G65">
        <f t="shared" si="3"/>
        <v>-451.39704466356295</v>
      </c>
    </row>
    <row r="66" spans="1:7" x14ac:dyDescent="0.25">
      <c r="A66" s="1">
        <v>0.19444444444444445</v>
      </c>
      <c r="B66">
        <v>810.07142857142856</v>
      </c>
      <c r="C66">
        <v>1</v>
      </c>
      <c r="D66">
        <f t="shared" si="0"/>
        <v>0.93969262078590832</v>
      </c>
      <c r="E66">
        <f t="shared" si="1"/>
        <v>0.34202014332566882</v>
      </c>
      <c r="F66">
        <f t="shared" si="2"/>
        <v>1275.0844907251105</v>
      </c>
      <c r="G66">
        <f t="shared" si="3"/>
        <v>-465.01306215368197</v>
      </c>
    </row>
    <row r="67" spans="1:7" x14ac:dyDescent="0.25">
      <c r="A67" s="1">
        <v>0.19791666666666666</v>
      </c>
      <c r="B67">
        <v>803.91666666666663</v>
      </c>
      <c r="C67">
        <v>1</v>
      </c>
      <c r="D67">
        <f t="shared" si="0"/>
        <v>0.94693012949510558</v>
      </c>
      <c r="E67">
        <f t="shared" si="1"/>
        <v>0.3214394653031617</v>
      </c>
      <c r="F67">
        <f t="shared" si="2"/>
        <v>1285.5075277381934</v>
      </c>
      <c r="G67">
        <f t="shared" si="3"/>
        <v>-481.59086107152677</v>
      </c>
    </row>
    <row r="68" spans="1:7" x14ac:dyDescent="0.25">
      <c r="A68" s="1">
        <v>0.20138888888888887</v>
      </c>
      <c r="B68">
        <v>830</v>
      </c>
      <c r="C68">
        <v>1</v>
      </c>
      <c r="D68">
        <f t="shared" si="0"/>
        <v>0.95371695074822682</v>
      </c>
      <c r="E68">
        <f t="shared" si="1"/>
        <v>0.30070579950427329</v>
      </c>
      <c r="F68">
        <f t="shared" si="2"/>
        <v>1296.8278615683698</v>
      </c>
      <c r="G68">
        <f t="shared" si="3"/>
        <v>-466.82786156836983</v>
      </c>
    </row>
    <row r="69" spans="1:7" x14ac:dyDescent="0.25">
      <c r="A69" s="1">
        <v>0.20486111111111113</v>
      </c>
      <c r="B69">
        <v>821.72727272727275</v>
      </c>
      <c r="C69">
        <v>1</v>
      </c>
      <c r="D69">
        <f t="shared" si="0"/>
        <v>0.96004985438592871</v>
      </c>
      <c r="E69">
        <f t="shared" si="1"/>
        <v>0.27982901403099203</v>
      </c>
      <c r="F69">
        <f t="shared" si="2"/>
        <v>1309.0401043498437</v>
      </c>
      <c r="G69">
        <f t="shared" si="3"/>
        <v>-487.31283162257091</v>
      </c>
    </row>
    <row r="70" spans="1:7" x14ac:dyDescent="0.25">
      <c r="A70" s="1">
        <v>0.20833333333333334</v>
      </c>
      <c r="B70">
        <v>855.21428571428567</v>
      </c>
      <c r="C70">
        <v>1</v>
      </c>
      <c r="D70">
        <f t="shared" si="0"/>
        <v>0.96592582628906831</v>
      </c>
      <c r="E70">
        <f t="shared" si="1"/>
        <v>0.25881904510252074</v>
      </c>
      <c r="F70">
        <f t="shared" si="2"/>
        <v>1322.1384437164643</v>
      </c>
      <c r="G70">
        <f t="shared" si="3"/>
        <v>-466.92415800217861</v>
      </c>
    </row>
    <row r="71" spans="1:7" x14ac:dyDescent="0.25">
      <c r="A71" s="1">
        <v>0.21180555555555555</v>
      </c>
      <c r="B71">
        <v>855.21428571428567</v>
      </c>
      <c r="C71">
        <v>1</v>
      </c>
      <c r="D71">
        <f t="shared" si="0"/>
        <v>0.97134206981326143</v>
      </c>
      <c r="E71">
        <f t="shared" si="1"/>
        <v>0.2376858923261731</v>
      </c>
      <c r="F71">
        <f t="shared" si="2"/>
        <v>1336.1166455680964</v>
      </c>
      <c r="G71">
        <f t="shared" si="3"/>
        <v>-480.90235985381071</v>
      </c>
    </row>
    <row r="72" spans="1:7" x14ac:dyDescent="0.25">
      <c r="A72" s="1">
        <v>0.21527777777777779</v>
      </c>
      <c r="B72">
        <v>875.92307692307691</v>
      </c>
      <c r="C72">
        <v>1</v>
      </c>
      <c r="D72">
        <f t="shared" si="0"/>
        <v>0.97629600711993336</v>
      </c>
      <c r="E72">
        <f t="shared" si="1"/>
        <v>0.2164396139381029</v>
      </c>
      <c r="F72">
        <f t="shared" si="2"/>
        <v>1350.9680570377152</v>
      </c>
      <c r="G72">
        <f t="shared" si="3"/>
        <v>-475.04498011463829</v>
      </c>
    </row>
    <row r="73" spans="1:7" x14ac:dyDescent="0.25">
      <c r="A73" s="1">
        <v>0.21875</v>
      </c>
      <c r="B73">
        <v>878.46153846153845</v>
      </c>
      <c r="C73">
        <v>1</v>
      </c>
      <c r="D73">
        <f t="shared" si="0"/>
        <v>0.98078528040323043</v>
      </c>
      <c r="E73">
        <f t="shared" si="1"/>
        <v>0.19509032201612833</v>
      </c>
      <c r="F73">
        <f t="shared" si="2"/>
        <v>1366.6856096578117</v>
      </c>
      <c r="G73">
        <f t="shared" si="3"/>
        <v>-488.22407119627326</v>
      </c>
    </row>
    <row r="74" spans="1:7" x14ac:dyDescent="0.25">
      <c r="A74" s="1">
        <v>0.22222222222222221</v>
      </c>
      <c r="B74">
        <v>896.46153846153845</v>
      </c>
      <c r="C74">
        <v>1</v>
      </c>
      <c r="D74">
        <f t="shared" si="0"/>
        <v>0.98480775301220802</v>
      </c>
      <c r="E74">
        <f t="shared" si="1"/>
        <v>0.17364817766693041</v>
      </c>
      <c r="F74">
        <f t="shared" si="2"/>
        <v>1383.261822724598</v>
      </c>
      <c r="G74">
        <f t="shared" si="3"/>
        <v>-486.80028426305955</v>
      </c>
    </row>
    <row r="75" spans="1:7" x14ac:dyDescent="0.25">
      <c r="A75" s="1">
        <v>0.22569444444444445</v>
      </c>
      <c r="B75">
        <v>896.6</v>
      </c>
      <c r="C75">
        <v>1</v>
      </c>
      <c r="D75">
        <f t="shared" ref="D75:D138" si="4">SIN(A75*2*PI())</f>
        <v>0.98836151046776066</v>
      </c>
      <c r="E75">
        <f t="shared" ref="E75:E138" si="5">COS(A75*2*PI())</f>
        <v>0.1521233861899168</v>
      </c>
      <c r="F75">
        <f t="shared" ref="F75:F138" si="6">SUMPRODUCT($C$7:$E$7,C75:E75)</f>
        <v>1400.6888068584192</v>
      </c>
      <c r="G75">
        <f t="shared" ref="G75:G138" si="7">B75-F75</f>
        <v>-504.08880685841916</v>
      </c>
    </row>
    <row r="76" spans="1:7" x14ac:dyDescent="0.25">
      <c r="A76" s="1">
        <v>0.22916666666666666</v>
      </c>
      <c r="B76">
        <v>926.14285714285711</v>
      </c>
      <c r="C76">
        <v>1</v>
      </c>
      <c r="D76">
        <f t="shared" si="4"/>
        <v>0.99144486137381038</v>
      </c>
      <c r="E76">
        <f t="shared" si="5"/>
        <v>0.13052619222005171</v>
      </c>
      <c r="F76">
        <f t="shared" si="6"/>
        <v>1418.9582677586698</v>
      </c>
      <c r="G76">
        <f t="shared" si="7"/>
        <v>-492.81541061581265</v>
      </c>
    </row>
    <row r="77" spans="1:7" x14ac:dyDescent="0.25">
      <c r="A77" s="1">
        <v>0.23263888888888887</v>
      </c>
      <c r="B77">
        <v>926.33333333333337</v>
      </c>
      <c r="C77">
        <v>1</v>
      </c>
      <c r="D77">
        <f t="shared" si="4"/>
        <v>0.99405633822231965</v>
      </c>
      <c r="E77">
        <f t="shared" si="5"/>
        <v>0.10886687485196474</v>
      </c>
      <c r="F77">
        <f t="shared" si="6"/>
        <v>1438.0615101514315</v>
      </c>
      <c r="G77">
        <f t="shared" si="7"/>
        <v>-511.72817681809818</v>
      </c>
    </row>
    <row r="78" spans="1:7" x14ac:dyDescent="0.25">
      <c r="A78" s="1">
        <v>0.23611111111111113</v>
      </c>
      <c r="B78">
        <v>946.23076923076928</v>
      </c>
      <c r="C78">
        <v>1</v>
      </c>
      <c r="D78">
        <f t="shared" si="4"/>
        <v>0.99619469809174555</v>
      </c>
      <c r="E78">
        <f t="shared" si="5"/>
        <v>8.7155742747658138E-2</v>
      </c>
      <c r="F78">
        <f t="shared" si="6"/>
        <v>1457.9894419279547</v>
      </c>
      <c r="G78">
        <f t="shared" si="7"/>
        <v>-511.75867269718538</v>
      </c>
    </row>
    <row r="79" spans="1:7" x14ac:dyDescent="0.25">
      <c r="A79" s="1">
        <v>0.23958333333333334</v>
      </c>
      <c r="B79">
        <v>948.92857142857144</v>
      </c>
      <c r="C79">
        <v>1</v>
      </c>
      <c r="D79">
        <f t="shared" si="4"/>
        <v>0.99785892323860348</v>
      </c>
      <c r="E79">
        <f t="shared" si="5"/>
        <v>6.5403129230143048E-2</v>
      </c>
      <c r="F79">
        <f t="shared" si="6"/>
        <v>1478.7325784720058</v>
      </c>
      <c r="G79">
        <f t="shared" si="7"/>
        <v>-529.80400704343435</v>
      </c>
    </row>
    <row r="80" spans="1:7" x14ac:dyDescent="0.25">
      <c r="A80" s="1">
        <v>0.24305555555555555</v>
      </c>
      <c r="B80">
        <v>966.76923076923072</v>
      </c>
      <c r="C80">
        <v>1</v>
      </c>
      <c r="D80">
        <f t="shared" si="4"/>
        <v>0.9990482215818578</v>
      </c>
      <c r="E80">
        <f t="shared" si="5"/>
        <v>4.3619387365336007E-2</v>
      </c>
      <c r="F80">
        <f t="shared" si="6"/>
        <v>1500.2810471740347</v>
      </c>
      <c r="G80">
        <f t="shared" si="7"/>
        <v>-533.51181640480399</v>
      </c>
    </row>
    <row r="81" spans="1:7" x14ac:dyDescent="0.25">
      <c r="A81" s="1">
        <v>0.24652777777777779</v>
      </c>
      <c r="B81">
        <v>973.75</v>
      </c>
      <c r="C81">
        <v>1</v>
      </c>
      <c r="D81">
        <f t="shared" si="4"/>
        <v>0.99976202707990913</v>
      </c>
      <c r="E81">
        <f t="shared" si="5"/>
        <v>2.1814885034561159E-2</v>
      </c>
      <c r="F81">
        <f t="shared" si="6"/>
        <v>1522.6245921300003</v>
      </c>
      <c r="G81">
        <f t="shared" si="7"/>
        <v>-548.87459213000034</v>
      </c>
    </row>
    <row r="82" spans="1:7" x14ac:dyDescent="0.25">
      <c r="A82" s="1">
        <v>0.25</v>
      </c>
      <c r="B82">
        <v>1000.6153846153846</v>
      </c>
      <c r="C82">
        <v>1</v>
      </c>
      <c r="D82">
        <f t="shared" si="4"/>
        <v>1</v>
      </c>
      <c r="E82">
        <f t="shared" si="5"/>
        <v>6.1257422745431001E-17</v>
      </c>
      <c r="F82">
        <f t="shared" si="6"/>
        <v>1545.7525790226262</v>
      </c>
      <c r="G82">
        <f t="shared" si="7"/>
        <v>-545.13719440724151</v>
      </c>
    </row>
    <row r="83" spans="1:7" x14ac:dyDescent="0.25">
      <c r="A83" s="1">
        <v>0.25347222222222221</v>
      </c>
      <c r="B83">
        <v>1001.5714285714286</v>
      </c>
      <c r="C83">
        <v>1</v>
      </c>
      <c r="D83">
        <f t="shared" si="4"/>
        <v>0.99976202707990913</v>
      </c>
      <c r="E83">
        <f t="shared" si="5"/>
        <v>-2.1814885034561034E-2</v>
      </c>
      <c r="F83">
        <f t="shared" si="6"/>
        <v>1569.6540001827586</v>
      </c>
      <c r="G83">
        <f t="shared" si="7"/>
        <v>-568.08257161133008</v>
      </c>
    </row>
    <row r="84" spans="1:7" x14ac:dyDescent="0.25">
      <c r="A84" s="1">
        <v>0.25694444444444448</v>
      </c>
      <c r="B84">
        <v>1041.1428571428571</v>
      </c>
      <c r="C84">
        <v>1</v>
      </c>
      <c r="D84">
        <f t="shared" si="4"/>
        <v>0.9990482215818578</v>
      </c>
      <c r="E84">
        <f t="shared" si="5"/>
        <v>-4.3619387365336111E-2</v>
      </c>
      <c r="F84">
        <f t="shared" si="6"/>
        <v>1594.3174798284226</v>
      </c>
      <c r="G84">
        <f t="shared" si="7"/>
        <v>-553.17462268556551</v>
      </c>
    </row>
    <row r="85" spans="1:7" x14ac:dyDescent="0.25">
      <c r="A85" s="1">
        <v>0.26041666666666669</v>
      </c>
      <c r="B85">
        <v>1040</v>
      </c>
      <c r="C85">
        <v>1</v>
      </c>
      <c r="D85">
        <f t="shared" si="4"/>
        <v>0.99785892323860348</v>
      </c>
      <c r="E85">
        <f t="shared" si="5"/>
        <v>-6.5403129230143145E-2</v>
      </c>
      <c r="F85">
        <f t="shared" si="6"/>
        <v>1619.7312794790757</v>
      </c>
      <c r="G85">
        <f t="shared" si="7"/>
        <v>-579.73127947907574</v>
      </c>
    </row>
    <row r="86" spans="1:7" x14ac:dyDescent="0.25">
      <c r="A86" s="1">
        <v>0.2638888888888889</v>
      </c>
      <c r="B86">
        <v>1175.2307692307693</v>
      </c>
      <c r="C86">
        <v>1</v>
      </c>
      <c r="D86">
        <f t="shared" si="4"/>
        <v>0.99619469809174555</v>
      </c>
      <c r="E86">
        <f t="shared" si="5"/>
        <v>-8.7155742747658235E-2</v>
      </c>
      <c r="F86">
        <f t="shared" si="6"/>
        <v>1645.8833035424914</v>
      </c>
      <c r="G86">
        <f t="shared" si="7"/>
        <v>-470.65253431172209</v>
      </c>
    </row>
    <row r="87" spans="1:7" x14ac:dyDescent="0.25">
      <c r="A87" s="1">
        <v>0.2673611111111111</v>
      </c>
      <c r="B87">
        <v>1168.6363636363637</v>
      </c>
      <c r="C87">
        <v>1</v>
      </c>
      <c r="D87">
        <f t="shared" si="4"/>
        <v>0.99405633822231965</v>
      </c>
      <c r="E87">
        <f t="shared" si="5"/>
        <v>-0.10886687485196439</v>
      </c>
      <c r="F87">
        <f t="shared" si="6"/>
        <v>1672.7611050716037</v>
      </c>
      <c r="G87">
        <f t="shared" si="7"/>
        <v>-504.12474143523991</v>
      </c>
    </row>
    <row r="88" spans="1:7" x14ac:dyDescent="0.25">
      <c r="A88" s="1">
        <v>0.27083333333333331</v>
      </c>
      <c r="B88">
        <v>1297.1428571428571</v>
      </c>
      <c r="C88">
        <v>1</v>
      </c>
      <c r="D88">
        <f t="shared" si="4"/>
        <v>0.99144486137381049</v>
      </c>
      <c r="E88">
        <f t="shared" si="5"/>
        <v>-0.13052619222005138</v>
      </c>
      <c r="F88">
        <f t="shared" si="6"/>
        <v>1700.3518916885826</v>
      </c>
      <c r="G88">
        <f t="shared" si="7"/>
        <v>-403.20903454572544</v>
      </c>
    </row>
    <row r="89" spans="1:7" x14ac:dyDescent="0.25">
      <c r="A89" s="1">
        <v>0.27430555555555552</v>
      </c>
      <c r="B89">
        <v>1294.4615384615386</v>
      </c>
      <c r="C89">
        <v>1</v>
      </c>
      <c r="D89">
        <f t="shared" si="4"/>
        <v>0.98836151046776077</v>
      </c>
      <c r="E89">
        <f t="shared" si="5"/>
        <v>-0.15212338618991647</v>
      </c>
      <c r="F89">
        <f t="shared" si="6"/>
        <v>1728.6425316733098</v>
      </c>
      <c r="G89">
        <f t="shared" si="7"/>
        <v>-434.18099321177124</v>
      </c>
    </row>
    <row r="90" spans="1:7" x14ac:dyDescent="0.25">
      <c r="A90" s="1">
        <v>0.27777777777777779</v>
      </c>
      <c r="B90">
        <v>1379.909090909091</v>
      </c>
      <c r="C90">
        <v>1</v>
      </c>
      <c r="D90">
        <f t="shared" si="4"/>
        <v>0.98480775301220802</v>
      </c>
      <c r="E90">
        <f t="shared" si="5"/>
        <v>-0.1736481776669303</v>
      </c>
      <c r="F90">
        <f t="shared" si="6"/>
        <v>1757.6195602133691</v>
      </c>
      <c r="G90">
        <f t="shared" si="7"/>
        <v>-377.71046930427815</v>
      </c>
    </row>
    <row r="91" spans="1:7" x14ac:dyDescent="0.25">
      <c r="A91" s="1">
        <v>0.28125</v>
      </c>
      <c r="B91">
        <v>1384.2307692307693</v>
      </c>
      <c r="C91">
        <v>1</v>
      </c>
      <c r="D91">
        <f t="shared" si="4"/>
        <v>0.98078528040323043</v>
      </c>
      <c r="E91">
        <f t="shared" si="5"/>
        <v>-0.19509032201612819</v>
      </c>
      <c r="F91">
        <f t="shared" si="6"/>
        <v>1787.2691858125652</v>
      </c>
      <c r="G91">
        <f t="shared" si="7"/>
        <v>-403.0384165817959</v>
      </c>
    </row>
    <row r="92" spans="1:7" x14ac:dyDescent="0.25">
      <c r="A92" s="1">
        <v>0.28472222222222221</v>
      </c>
      <c r="B92">
        <v>1512.25</v>
      </c>
      <c r="C92">
        <v>1</v>
      </c>
      <c r="D92">
        <f t="shared" si="4"/>
        <v>0.97629600711993336</v>
      </c>
      <c r="E92">
        <f t="shared" si="5"/>
        <v>-0.21643961393810279</v>
      </c>
      <c r="F92">
        <f t="shared" si="6"/>
        <v>1817.5772968549313</v>
      </c>
      <c r="G92">
        <f t="shared" si="7"/>
        <v>-305.32729685493132</v>
      </c>
    </row>
    <row r="93" spans="1:7" x14ac:dyDescent="0.25">
      <c r="A93" s="1">
        <v>0.28819444444444448</v>
      </c>
      <c r="B93">
        <v>1499.75</v>
      </c>
      <c r="C93">
        <v>1</v>
      </c>
      <c r="D93">
        <f t="shared" si="4"/>
        <v>0.97134206981326143</v>
      </c>
      <c r="E93">
        <f t="shared" si="5"/>
        <v>-0.23768589232617318</v>
      </c>
      <c r="F93">
        <f t="shared" si="6"/>
        <v>1848.5294683210939</v>
      </c>
      <c r="G93">
        <f t="shared" si="7"/>
        <v>-348.77946832109387</v>
      </c>
    </row>
    <row r="94" spans="1:7" x14ac:dyDescent="0.25">
      <c r="A94" s="1">
        <v>0.29166666666666669</v>
      </c>
      <c r="B94">
        <v>1632.7857142857142</v>
      </c>
      <c r="C94">
        <v>1</v>
      </c>
      <c r="D94">
        <f t="shared" si="4"/>
        <v>0.96592582628906831</v>
      </c>
      <c r="E94">
        <f t="shared" si="5"/>
        <v>-0.25881904510252085</v>
      </c>
      <c r="F94">
        <f t="shared" si="6"/>
        <v>1880.110968653798</v>
      </c>
      <c r="G94">
        <f t="shared" si="7"/>
        <v>-247.32525436808373</v>
      </c>
    </row>
    <row r="95" spans="1:7" x14ac:dyDescent="0.25">
      <c r="A95" s="1">
        <v>0.2951388888888889</v>
      </c>
      <c r="B95">
        <v>1637</v>
      </c>
      <c r="C95">
        <v>1</v>
      </c>
      <c r="D95">
        <f t="shared" si="4"/>
        <v>0.96004985438592871</v>
      </c>
      <c r="E95">
        <f t="shared" si="5"/>
        <v>-0.27982901403099208</v>
      </c>
      <c r="F95">
        <f t="shared" si="6"/>
        <v>1912.306766769334</v>
      </c>
      <c r="G95">
        <f t="shared" si="7"/>
        <v>-275.30676676933399</v>
      </c>
    </row>
    <row r="96" spans="1:7" x14ac:dyDescent="0.25">
      <c r="A96" s="1">
        <v>0.2986111111111111</v>
      </c>
      <c r="B96">
        <v>1774.8461538461538</v>
      </c>
      <c r="C96">
        <v>1</v>
      </c>
      <c r="D96">
        <f t="shared" si="4"/>
        <v>0.95371695074822693</v>
      </c>
      <c r="E96">
        <f t="shared" si="5"/>
        <v>-0.30070579950427295</v>
      </c>
      <c r="F96">
        <f t="shared" si="6"/>
        <v>1945.1015392115175</v>
      </c>
      <c r="G96">
        <f t="shared" si="7"/>
        <v>-170.25538536536374</v>
      </c>
    </row>
    <row r="97" spans="1:7" x14ac:dyDescent="0.25">
      <c r="A97" s="1">
        <v>0.30208333333333331</v>
      </c>
      <c r="B97">
        <v>1769.4285714285713</v>
      </c>
      <c r="C97">
        <v>1</v>
      </c>
      <c r="D97">
        <f t="shared" si="4"/>
        <v>0.94693012949510569</v>
      </c>
      <c r="E97">
        <f t="shared" si="5"/>
        <v>-0.32143946530316136</v>
      </c>
      <c r="F97">
        <f t="shared" si="6"/>
        <v>1978.479677444825</v>
      </c>
      <c r="G97">
        <f t="shared" si="7"/>
        <v>-209.0511060162537</v>
      </c>
    </row>
    <row r="98" spans="1:7" x14ac:dyDescent="0.25">
      <c r="A98" s="1">
        <v>0.30555555555555552</v>
      </c>
      <c r="B98">
        <v>2031.8571428571429</v>
      </c>
      <c r="C98">
        <v>1</v>
      </c>
      <c r="D98">
        <f t="shared" si="4"/>
        <v>0.93969262078590843</v>
      </c>
      <c r="E98">
        <f t="shared" si="5"/>
        <v>-0.34202014332566849</v>
      </c>
      <c r="F98">
        <f t="shared" si="6"/>
        <v>2012.4252952832112</v>
      </c>
      <c r="G98">
        <f t="shared" si="7"/>
        <v>19.431847573931691</v>
      </c>
    </row>
    <row r="99" spans="1:7" x14ac:dyDescent="0.25">
      <c r="A99" s="1">
        <v>0.30902777777777779</v>
      </c>
      <c r="B99">
        <v>2031.3333333333333</v>
      </c>
      <c r="C99">
        <v>1</v>
      </c>
      <c r="D99">
        <f t="shared" si="4"/>
        <v>0.93200786928279855</v>
      </c>
      <c r="E99">
        <f t="shared" si="5"/>
        <v>-0.36243803828370158</v>
      </c>
      <c r="F99">
        <f t="shared" si="6"/>
        <v>2046.922236451074</v>
      </c>
      <c r="G99">
        <f t="shared" si="7"/>
        <v>-15.588903117740756</v>
      </c>
    </row>
    <row r="100" spans="1:7" x14ac:dyDescent="0.25">
      <c r="A100" s="1">
        <v>0.3125</v>
      </c>
      <c r="B100">
        <v>2232.7857142857142</v>
      </c>
      <c r="C100">
        <v>1</v>
      </c>
      <c r="D100">
        <f t="shared" si="4"/>
        <v>0.92387953251128674</v>
      </c>
      <c r="E100">
        <f t="shared" si="5"/>
        <v>-0.38268343236508973</v>
      </c>
      <c r="F100">
        <f t="shared" si="6"/>
        <v>2081.9540822727649</v>
      </c>
      <c r="G100">
        <f t="shared" si="7"/>
        <v>150.83163201294929</v>
      </c>
    </row>
    <row r="101" spans="1:7" x14ac:dyDescent="0.25">
      <c r="A101" s="1">
        <v>0.31597222222222221</v>
      </c>
      <c r="B101">
        <v>2237.8461538461538</v>
      </c>
      <c r="C101">
        <v>1</v>
      </c>
      <c r="D101">
        <f t="shared" si="4"/>
        <v>0.91531147911944721</v>
      </c>
      <c r="E101">
        <f t="shared" si="5"/>
        <v>-0.40274668985873713</v>
      </c>
      <c r="F101">
        <f t="shared" si="6"/>
        <v>2117.5041594869913</v>
      </c>
      <c r="G101">
        <f t="shared" si="7"/>
        <v>120.34199435916253</v>
      </c>
    </row>
    <row r="102" spans="1:7" x14ac:dyDescent="0.25">
      <c r="A102" s="1">
        <v>0.31944444444444448</v>
      </c>
      <c r="B102">
        <v>2404.3636363636365</v>
      </c>
      <c r="C102">
        <v>1</v>
      </c>
      <c r="D102">
        <f t="shared" si="4"/>
        <v>0.90630778703664983</v>
      </c>
      <c r="E102">
        <f t="shared" si="5"/>
        <v>-0.42261826174069972</v>
      </c>
      <c r="F102">
        <f t="shared" si="6"/>
        <v>2153.5555481823858</v>
      </c>
      <c r="G102">
        <f t="shared" si="7"/>
        <v>250.8080881812507</v>
      </c>
    </row>
    <row r="103" spans="1:7" x14ac:dyDescent="0.25">
      <c r="A103" s="1">
        <v>0.32291666666666669</v>
      </c>
      <c r="B103">
        <v>2396.5714285714284</v>
      </c>
      <c r="C103">
        <v>1</v>
      </c>
      <c r="D103">
        <f t="shared" si="4"/>
        <v>0.89687274153268837</v>
      </c>
      <c r="E103">
        <f t="shared" si="5"/>
        <v>-0.44228869021900113</v>
      </c>
      <c r="F103">
        <f t="shared" si="6"/>
        <v>2190.091089850464</v>
      </c>
      <c r="G103">
        <f t="shared" si="7"/>
        <v>206.48033872096448</v>
      </c>
    </row>
    <row r="104" spans="1:7" x14ac:dyDescent="0.25">
      <c r="A104" s="1">
        <v>0.3263888888888889</v>
      </c>
      <c r="B104">
        <v>2575.2857142857142</v>
      </c>
      <c r="C104">
        <v>1</v>
      </c>
      <c r="D104">
        <f t="shared" si="4"/>
        <v>0.88701083317822182</v>
      </c>
      <c r="E104">
        <f t="shared" si="5"/>
        <v>-0.46174861323503374</v>
      </c>
      <c r="F104">
        <f t="shared" si="6"/>
        <v>2227.0933955521518</v>
      </c>
      <c r="G104">
        <f t="shared" si="7"/>
        <v>348.19231873356239</v>
      </c>
    </row>
    <row r="105" spans="1:7" x14ac:dyDescent="0.25">
      <c r="A105" s="1">
        <v>0.3298611111111111</v>
      </c>
      <c r="B105">
        <v>2579.2727272727275</v>
      </c>
      <c r="C105">
        <v>1</v>
      </c>
      <c r="D105">
        <f t="shared" si="4"/>
        <v>0.8767267557075078</v>
      </c>
      <c r="E105">
        <f t="shared" si="5"/>
        <v>-0.48098876891938747</v>
      </c>
      <c r="F105">
        <f t="shared" si="6"/>
        <v>2264.5448541939741</v>
      </c>
      <c r="G105">
        <f t="shared" si="7"/>
        <v>314.72787307875342</v>
      </c>
    </row>
    <row r="106" spans="1:7" x14ac:dyDescent="0.25">
      <c r="A106" s="1">
        <v>0.33333333333333331</v>
      </c>
      <c r="B106">
        <v>2722.8571428571427</v>
      </c>
      <c r="C106">
        <v>1</v>
      </c>
      <c r="D106">
        <f t="shared" si="4"/>
        <v>0.86602540378443871</v>
      </c>
      <c r="E106">
        <f t="shared" si="5"/>
        <v>-0.49999999999999978</v>
      </c>
      <c r="F106">
        <f t="shared" si="6"/>
        <v>2302.4276409099798</v>
      </c>
      <c r="G106">
        <f t="shared" si="7"/>
        <v>420.42950194716286</v>
      </c>
    </row>
    <row r="107" spans="1:7" x14ac:dyDescent="0.25">
      <c r="A107" s="1">
        <v>0.33680555555555558</v>
      </c>
      <c r="B107">
        <v>2731.3846153846152</v>
      </c>
      <c r="C107">
        <v>1</v>
      </c>
      <c r="D107">
        <f t="shared" si="4"/>
        <v>0.85491187067294649</v>
      </c>
      <c r="E107">
        <f t="shared" si="5"/>
        <v>-0.51877325816052167</v>
      </c>
      <c r="F107">
        <f t="shared" si="6"/>
        <v>2340.7237255454183</v>
      </c>
      <c r="G107">
        <f t="shared" si="7"/>
        <v>390.6608898391969</v>
      </c>
    </row>
    <row r="108" spans="1:7" x14ac:dyDescent="0.25">
      <c r="A108" s="1">
        <v>0.34027777777777773</v>
      </c>
      <c r="B108">
        <v>2889.6428571428573</v>
      </c>
      <c r="C108">
        <v>1</v>
      </c>
      <c r="D108">
        <f t="shared" si="4"/>
        <v>0.84339144581288583</v>
      </c>
      <c r="E108">
        <f t="shared" si="5"/>
        <v>-0.53729960834682355</v>
      </c>
      <c r="F108">
        <f t="shared" si="6"/>
        <v>2379.41488123811</v>
      </c>
      <c r="G108">
        <f t="shared" si="7"/>
        <v>510.22797590474738</v>
      </c>
    </row>
    <row r="109" spans="1:7" x14ac:dyDescent="0.25">
      <c r="A109" s="1">
        <v>0.34375</v>
      </c>
      <c r="B109">
        <v>2887.3076923076924</v>
      </c>
      <c r="C109">
        <v>1</v>
      </c>
      <c r="D109">
        <f t="shared" si="4"/>
        <v>0.83146961230254546</v>
      </c>
      <c r="E109">
        <f t="shared" si="5"/>
        <v>-0.55557023301960196</v>
      </c>
      <c r="F109">
        <f t="shared" si="6"/>
        <v>2418.4826930934532</v>
      </c>
      <c r="G109">
        <f t="shared" si="7"/>
        <v>468.82499921423914</v>
      </c>
    </row>
    <row r="110" spans="1:7" x14ac:dyDescent="0.25">
      <c r="A110" s="1">
        <v>0.34722222222222227</v>
      </c>
      <c r="B110">
        <v>3126.4615384615386</v>
      </c>
      <c r="C110">
        <v>1</v>
      </c>
      <c r="D110">
        <f t="shared" si="4"/>
        <v>0.81915204428899169</v>
      </c>
      <c r="E110">
        <f t="shared" si="5"/>
        <v>-0.57357643635104616</v>
      </c>
      <c r="F110">
        <f t="shared" si="6"/>
        <v>2457.9085669489114</v>
      </c>
      <c r="G110">
        <f t="shared" si="7"/>
        <v>668.55297151262721</v>
      </c>
    </row>
    <row r="111" spans="1:7" x14ac:dyDescent="0.25">
      <c r="A111" s="1">
        <v>0.35069444444444442</v>
      </c>
      <c r="B111">
        <v>3142.3333333333335</v>
      </c>
      <c r="C111">
        <v>1</v>
      </c>
      <c r="D111">
        <f t="shared" si="4"/>
        <v>0.80644460426748277</v>
      </c>
      <c r="E111">
        <f t="shared" si="5"/>
        <v>-0.59130964836358213</v>
      </c>
      <c r="F111">
        <f t="shared" si="6"/>
        <v>2497.6737382238234</v>
      </c>
      <c r="G111">
        <f t="shared" si="7"/>
        <v>644.65959510951006</v>
      </c>
    </row>
    <row r="112" spans="1:7" x14ac:dyDescent="0.25">
      <c r="A112" s="1">
        <v>0.35416666666666669</v>
      </c>
      <c r="B112">
        <v>3312.7692307692309</v>
      </c>
      <c r="C112">
        <v>1</v>
      </c>
      <c r="D112">
        <f t="shared" si="4"/>
        <v>0.79335334029123517</v>
      </c>
      <c r="E112">
        <f t="shared" si="5"/>
        <v>-0.60876142900872066</v>
      </c>
      <c r="F112">
        <f t="shared" si="6"/>
        <v>2537.7592808503414</v>
      </c>
      <c r="G112">
        <f t="shared" si="7"/>
        <v>775.00994991888956</v>
      </c>
    </row>
    <row r="113" spans="1:7" x14ac:dyDescent="0.25">
      <c r="A113" s="1">
        <v>0.3576388888888889</v>
      </c>
      <c r="B113">
        <v>3312.7692307692309</v>
      </c>
      <c r="C113">
        <v>1</v>
      </c>
      <c r="D113">
        <f t="shared" si="4"/>
        <v>0.77988448309288183</v>
      </c>
      <c r="E113">
        <f t="shared" si="5"/>
        <v>-0.62592347218405908</v>
      </c>
      <c r="F113">
        <f t="shared" si="6"/>
        <v>2578.1461162811979</v>
      </c>
      <c r="G113">
        <f t="shared" si="7"/>
        <v>734.62311448803302</v>
      </c>
    </row>
    <row r="114" spans="1:7" x14ac:dyDescent="0.25">
      <c r="A114" s="1">
        <v>0.3611111111111111</v>
      </c>
      <c r="B114">
        <v>3429.6923076923076</v>
      </c>
      <c r="C114">
        <v>1</v>
      </c>
      <c r="D114">
        <f t="shared" si="4"/>
        <v>0.76604444311897801</v>
      </c>
      <c r="E114">
        <f t="shared" si="5"/>
        <v>-0.64278760968653936</v>
      </c>
      <c r="F114">
        <f t="shared" si="6"/>
        <v>2618.815022570072</v>
      </c>
      <c r="G114">
        <f t="shared" si="7"/>
        <v>810.87728512223566</v>
      </c>
    </row>
    <row r="115" spans="1:7" x14ac:dyDescent="0.25">
      <c r="A115" s="1">
        <v>0.36458333333333331</v>
      </c>
      <c r="B115">
        <v>3462.4166666666665</v>
      </c>
      <c r="C115">
        <v>1</v>
      </c>
      <c r="D115">
        <f t="shared" si="4"/>
        <v>0.75183980747897738</v>
      </c>
      <c r="E115">
        <f t="shared" si="5"/>
        <v>-0.65934581510006884</v>
      </c>
      <c r="F115">
        <f t="shared" si="6"/>
        <v>2659.7466435201918</v>
      </c>
      <c r="G115">
        <f t="shared" si="7"/>
        <v>802.6700231464747</v>
      </c>
    </row>
    <row r="116" spans="1:7" x14ac:dyDescent="0.25">
      <c r="A116" s="1">
        <v>0.36805555555555558</v>
      </c>
      <c r="B116">
        <v>3525</v>
      </c>
      <c r="C116">
        <v>1</v>
      </c>
      <c r="D116">
        <f t="shared" si="4"/>
        <v>0.73727733681012408</v>
      </c>
      <c r="E116">
        <f t="shared" si="5"/>
        <v>-0.67559020761566024</v>
      </c>
      <c r="F116">
        <f t="shared" si="6"/>
        <v>2700.921497896833</v>
      </c>
      <c r="G116">
        <f t="shared" si="7"/>
        <v>824.07850210316701</v>
      </c>
    </row>
    <row r="117" spans="1:7" x14ac:dyDescent="0.25">
      <c r="A117" s="1">
        <v>0.37152777777777773</v>
      </c>
      <c r="B117">
        <v>3538.5555555555557</v>
      </c>
      <c r="C117">
        <v>1</v>
      </c>
      <c r="D117">
        <f t="shared" si="4"/>
        <v>0.72236396205975595</v>
      </c>
      <c r="E117">
        <f t="shared" si="5"/>
        <v>-0.69151305578226896</v>
      </c>
      <c r="F117">
        <f t="shared" si="6"/>
        <v>2742.3199886993348</v>
      </c>
      <c r="G117">
        <f t="shared" si="7"/>
        <v>796.23556685622088</v>
      </c>
    </row>
    <row r="118" spans="1:7" x14ac:dyDescent="0.25">
      <c r="A118" s="1">
        <v>0.375</v>
      </c>
      <c r="B118">
        <v>3646.25</v>
      </c>
      <c r="C118">
        <v>1</v>
      </c>
      <c r="D118">
        <f t="shared" si="4"/>
        <v>0.70710678118654757</v>
      </c>
      <c r="E118">
        <f t="shared" si="5"/>
        <v>-0.70710678118654746</v>
      </c>
      <c r="F118">
        <f t="shared" si="6"/>
        <v>2783.9224124882121</v>
      </c>
      <c r="G118">
        <f t="shared" si="7"/>
        <v>862.3275875117879</v>
      </c>
    </row>
    <row r="119" spans="1:7" x14ac:dyDescent="0.25">
      <c r="A119" s="1">
        <v>0.37847222222222227</v>
      </c>
      <c r="B119">
        <v>3631.7857142857142</v>
      </c>
      <c r="C119">
        <v>1</v>
      </c>
      <c r="D119">
        <f t="shared" si="4"/>
        <v>0.69151305578226918</v>
      </c>
      <c r="E119">
        <f t="shared" si="5"/>
        <v>-0.72236396205975584</v>
      </c>
      <c r="F119">
        <f t="shared" si="6"/>
        <v>2825.70896876292</v>
      </c>
      <c r="G119">
        <f t="shared" si="7"/>
        <v>806.07674552279423</v>
      </c>
    </row>
    <row r="120" spans="1:7" x14ac:dyDescent="0.25">
      <c r="A120" s="1">
        <v>0.38194444444444442</v>
      </c>
      <c r="B120">
        <v>3700.3571428571427</v>
      </c>
      <c r="C120">
        <v>1</v>
      </c>
      <c r="D120">
        <f t="shared" si="4"/>
        <v>0.67559020761566035</v>
      </c>
      <c r="E120">
        <f t="shared" si="5"/>
        <v>-0.73727733681012397</v>
      </c>
      <c r="F120">
        <f t="shared" si="6"/>
        <v>2867.6597693858221</v>
      </c>
      <c r="G120">
        <f t="shared" si="7"/>
        <v>832.69737347132059</v>
      </c>
    </row>
    <row r="121" spans="1:7" x14ac:dyDescent="0.25">
      <c r="A121" s="1">
        <v>0.38541666666666669</v>
      </c>
      <c r="B121">
        <v>3717.25</v>
      </c>
      <c r="C121">
        <v>1</v>
      </c>
      <c r="D121">
        <f t="shared" si="4"/>
        <v>0.65934581510006895</v>
      </c>
      <c r="E121">
        <f t="shared" si="5"/>
        <v>-0.75183980747897727</v>
      </c>
      <c r="F121">
        <f t="shared" si="6"/>
        <v>2909.7548480478713</v>
      </c>
      <c r="G121">
        <f t="shared" si="7"/>
        <v>807.49515195212871</v>
      </c>
    </row>
    <row r="122" spans="1:7" x14ac:dyDescent="0.25">
      <c r="A122" s="1">
        <v>0.3888888888888889</v>
      </c>
      <c r="B122">
        <v>3852.6153846153848</v>
      </c>
      <c r="C122">
        <v>1</v>
      </c>
      <c r="D122">
        <f t="shared" si="4"/>
        <v>0.64278760968653947</v>
      </c>
      <c r="E122">
        <f t="shared" si="5"/>
        <v>-0.7660444431189779</v>
      </c>
      <c r="F122">
        <f t="shared" si="6"/>
        <v>2951.9741697714862</v>
      </c>
      <c r="G122">
        <f t="shared" si="7"/>
        <v>900.64121484389852</v>
      </c>
    </row>
    <row r="123" spans="1:7" x14ac:dyDescent="0.25">
      <c r="A123" s="1">
        <v>0.3923611111111111</v>
      </c>
      <c r="B123">
        <v>3886.2222222222222</v>
      </c>
      <c r="C123">
        <v>1</v>
      </c>
      <c r="D123">
        <f t="shared" si="4"/>
        <v>0.62592347218405919</v>
      </c>
      <c r="E123">
        <f t="shared" si="5"/>
        <v>-0.77988448309288161</v>
      </c>
      <c r="F123">
        <f t="shared" si="6"/>
        <v>2994.2976404461174</v>
      </c>
      <c r="G123">
        <f t="shared" si="7"/>
        <v>891.92458177610479</v>
      </c>
    </row>
    <row r="124" spans="1:7" x14ac:dyDescent="0.25">
      <c r="A124" s="1">
        <v>0.39583333333333331</v>
      </c>
      <c r="B124">
        <v>3938.3846153846152</v>
      </c>
      <c r="C124">
        <v>1</v>
      </c>
      <c r="D124">
        <f t="shared" si="4"/>
        <v>0.60876142900872088</v>
      </c>
      <c r="E124">
        <f t="shared" si="5"/>
        <v>-0.79335334029123505</v>
      </c>
      <c r="F124">
        <f t="shared" si="6"/>
        <v>3036.705116391955</v>
      </c>
      <c r="G124">
        <f t="shared" si="7"/>
        <v>901.67949899266023</v>
      </c>
    </row>
    <row r="125" spans="1:7" x14ac:dyDescent="0.25">
      <c r="A125" s="1">
        <v>0.39930555555555558</v>
      </c>
      <c r="B125">
        <v>3959.5714285714284</v>
      </c>
      <c r="C125">
        <v>1</v>
      </c>
      <c r="D125">
        <f t="shared" si="4"/>
        <v>0.59130964836358224</v>
      </c>
      <c r="E125">
        <f t="shared" si="5"/>
        <v>-0.80644460426748266</v>
      </c>
      <c r="F125">
        <f t="shared" si="6"/>
        <v>3079.1764139472307</v>
      </c>
      <c r="G125">
        <f t="shared" si="7"/>
        <v>880.39501462419776</v>
      </c>
    </row>
    <row r="126" spans="1:7" x14ac:dyDescent="0.25">
      <c r="A126" s="1">
        <v>0.40277777777777773</v>
      </c>
      <c r="B126">
        <v>4029.6666666666665</v>
      </c>
      <c r="C126">
        <v>1</v>
      </c>
      <c r="D126">
        <f t="shared" si="4"/>
        <v>0.57357643635104638</v>
      </c>
      <c r="E126">
        <f t="shared" si="5"/>
        <v>-0.81915204428899158</v>
      </c>
      <c r="F126">
        <f t="shared" si="6"/>
        <v>3121.6913190745431</v>
      </c>
      <c r="G126">
        <f t="shared" si="7"/>
        <v>907.9753475921234</v>
      </c>
    </row>
    <row r="127" spans="1:7" x14ac:dyDescent="0.25">
      <c r="A127" s="1">
        <v>0.40625</v>
      </c>
      <c r="B127">
        <v>4017.6153846153848</v>
      </c>
      <c r="C127">
        <v>1</v>
      </c>
      <c r="D127">
        <f t="shared" si="4"/>
        <v>0.55557023301960218</v>
      </c>
      <c r="E127">
        <f t="shared" si="5"/>
        <v>-0.83146961230254535</v>
      </c>
      <c r="F127">
        <f t="shared" si="6"/>
        <v>3164.229596981655</v>
      </c>
      <c r="G127">
        <f t="shared" si="7"/>
        <v>853.38578763372971</v>
      </c>
    </row>
    <row r="128" spans="1:7" x14ac:dyDescent="0.25">
      <c r="A128" s="1">
        <v>0.40972222222222227</v>
      </c>
      <c r="B128">
        <v>4081.6923076923076</v>
      </c>
      <c r="C128">
        <v>1</v>
      </c>
      <c r="D128">
        <f t="shared" si="4"/>
        <v>0.53729960834682378</v>
      </c>
      <c r="E128">
        <f t="shared" si="5"/>
        <v>-0.84339144581288572</v>
      </c>
      <c r="F128">
        <f t="shared" si="6"/>
        <v>3206.7710017521463</v>
      </c>
      <c r="G128">
        <f t="shared" si="7"/>
        <v>874.92130594016135</v>
      </c>
    </row>
    <row r="129" spans="1:7" x14ac:dyDescent="0.25">
      <c r="A129" s="1">
        <v>0.41319444444444442</v>
      </c>
      <c r="B129">
        <v>4081.4545454545455</v>
      </c>
      <c r="C129">
        <v>1</v>
      </c>
      <c r="D129">
        <f t="shared" si="4"/>
        <v>0.51877325816052178</v>
      </c>
      <c r="E129">
        <f t="shared" si="5"/>
        <v>-0.85491187067294638</v>
      </c>
      <c r="F129">
        <f t="shared" si="6"/>
        <v>3249.295285981379</v>
      </c>
      <c r="G129">
        <f t="shared" si="7"/>
        <v>832.15925947316646</v>
      </c>
    </row>
    <row r="130" spans="1:7" x14ac:dyDescent="0.25">
      <c r="A130" s="1">
        <v>0.41666666666666669</v>
      </c>
      <c r="B130">
        <v>4110.2307692307695</v>
      </c>
      <c r="C130">
        <v>1</v>
      </c>
      <c r="D130">
        <f t="shared" si="4"/>
        <v>0.49999999999999994</v>
      </c>
      <c r="E130">
        <f t="shared" si="5"/>
        <v>-0.86602540378443871</v>
      </c>
      <c r="F130">
        <f t="shared" si="6"/>
        <v>3291.7822104131715</v>
      </c>
      <c r="G130">
        <f t="shared" si="7"/>
        <v>818.44855881759804</v>
      </c>
    </row>
    <row r="131" spans="1:7" x14ac:dyDescent="0.25">
      <c r="A131" s="1">
        <v>0.4201388888888889</v>
      </c>
      <c r="B131">
        <v>4140.2857142857147</v>
      </c>
      <c r="C131">
        <v>1</v>
      </c>
      <c r="D131">
        <f t="shared" si="4"/>
        <v>0.48098876891938763</v>
      </c>
      <c r="E131">
        <f t="shared" si="5"/>
        <v>-0.87672675570750769</v>
      </c>
      <c r="F131">
        <f t="shared" si="6"/>
        <v>3334.2115535725752</v>
      </c>
      <c r="G131">
        <f t="shared" si="7"/>
        <v>806.07416071313946</v>
      </c>
    </row>
    <row r="132" spans="1:7" x14ac:dyDescent="0.25">
      <c r="A132" s="1">
        <v>0.4236111111111111</v>
      </c>
      <c r="B132">
        <v>4184.2142857142853</v>
      </c>
      <c r="C132">
        <v>1</v>
      </c>
      <c r="D132">
        <f t="shared" si="4"/>
        <v>0.46174861323503391</v>
      </c>
      <c r="E132">
        <f t="shared" si="5"/>
        <v>-0.88701083317822171</v>
      </c>
      <c r="F132">
        <f t="shared" si="6"/>
        <v>3376.5631213902129</v>
      </c>
      <c r="G132">
        <f t="shared" si="7"/>
        <v>807.6511643240724</v>
      </c>
    </row>
    <row r="133" spans="1:7" x14ac:dyDescent="0.25">
      <c r="A133" s="1">
        <v>0.42708333333333331</v>
      </c>
      <c r="B133">
        <v>4152.75</v>
      </c>
      <c r="C133">
        <v>1</v>
      </c>
      <c r="D133">
        <f t="shared" si="4"/>
        <v>0.4422886902190013</v>
      </c>
      <c r="E133">
        <f t="shared" si="5"/>
        <v>-0.89687274153268826</v>
      </c>
      <c r="F133">
        <f t="shared" si="6"/>
        <v>3418.8167568135564</v>
      </c>
      <c r="G133">
        <f t="shared" si="7"/>
        <v>733.93324318644363</v>
      </c>
    </row>
    <row r="134" spans="1:7" x14ac:dyDescent="0.25">
      <c r="A134" s="1">
        <v>0.43055555555555558</v>
      </c>
      <c r="B134">
        <v>4287.2857142857147</v>
      </c>
      <c r="C134">
        <v>1</v>
      </c>
      <c r="D134">
        <f t="shared" si="4"/>
        <v>0.4226182617406995</v>
      </c>
      <c r="E134">
        <f t="shared" si="5"/>
        <v>-0.90630778703664994</v>
      </c>
      <c r="F134">
        <f t="shared" si="6"/>
        <v>3460.9523494005934</v>
      </c>
      <c r="G134">
        <f t="shared" si="7"/>
        <v>826.33336488512123</v>
      </c>
    </row>
    <row r="135" spans="1:7" x14ac:dyDescent="0.25">
      <c r="A135" s="1">
        <v>0.43402777777777773</v>
      </c>
      <c r="B135">
        <v>4304</v>
      </c>
      <c r="C135">
        <v>1</v>
      </c>
      <c r="D135">
        <f t="shared" si="4"/>
        <v>0.40274668985873774</v>
      </c>
      <c r="E135">
        <f t="shared" si="5"/>
        <v>-0.91531147911944688</v>
      </c>
      <c r="F135">
        <f t="shared" si="6"/>
        <v>3502.9498448913082</v>
      </c>
      <c r="G135">
        <f t="shared" si="7"/>
        <v>801.0501551086918</v>
      </c>
    </row>
    <row r="136" spans="1:7" x14ac:dyDescent="0.25">
      <c r="A136" s="1">
        <v>0.4375</v>
      </c>
      <c r="B136">
        <v>4375.333333333333</v>
      </c>
      <c r="C136">
        <v>1</v>
      </c>
      <c r="D136">
        <f t="shared" si="4"/>
        <v>0.38268343236508989</v>
      </c>
      <c r="E136">
        <f t="shared" si="5"/>
        <v>-0.92387953251128674</v>
      </c>
      <c r="F136">
        <f t="shared" si="6"/>
        <v>3544.7892547524257</v>
      </c>
      <c r="G136">
        <f t="shared" si="7"/>
        <v>830.54407858090735</v>
      </c>
    </row>
    <row r="137" spans="1:7" x14ac:dyDescent="0.25">
      <c r="A137" s="1">
        <v>0.44097222222222227</v>
      </c>
      <c r="B137">
        <v>4382.5</v>
      </c>
      <c r="C137">
        <v>1</v>
      </c>
      <c r="D137">
        <f t="shared" si="4"/>
        <v>0.36243803828370136</v>
      </c>
      <c r="E137">
        <f t="shared" si="5"/>
        <v>-0.93200786928279866</v>
      </c>
      <c r="F137">
        <f t="shared" si="6"/>
        <v>3586.4506656908652</v>
      </c>
      <c r="G137">
        <f t="shared" si="7"/>
        <v>796.04933430913479</v>
      </c>
    </row>
    <row r="138" spans="1:7" x14ac:dyDescent="0.25">
      <c r="A138" s="1">
        <v>0.44444444444444442</v>
      </c>
      <c r="B138">
        <v>4428.2307692307695</v>
      </c>
      <c r="C138">
        <v>1</v>
      </c>
      <c r="D138">
        <f t="shared" si="4"/>
        <v>0.34202014332566888</v>
      </c>
      <c r="E138">
        <f t="shared" si="5"/>
        <v>-0.93969262078590832</v>
      </c>
      <c r="F138">
        <f t="shared" si="6"/>
        <v>3627.9142491313933</v>
      </c>
      <c r="G138">
        <f t="shared" si="7"/>
        <v>800.31652009937625</v>
      </c>
    </row>
    <row r="139" spans="1:7" x14ac:dyDescent="0.25">
      <c r="A139" s="1">
        <v>0.44791666666666669</v>
      </c>
      <c r="B139">
        <v>4417.166666666667</v>
      </c>
      <c r="C139">
        <v>1</v>
      </c>
      <c r="D139">
        <f t="shared" ref="D139:D202" si="8">SIN(A139*2*PI())</f>
        <v>0.32143946530316175</v>
      </c>
      <c r="E139">
        <f t="shared" ref="E139:E202" si="9">COS(A139*2*PI())</f>
        <v>-0.94693012949510558</v>
      </c>
      <c r="F139">
        <f t="shared" ref="F139:F202" si="10">SUMPRODUCT($C$7:$E$7,C139:E139)</f>
        <v>3669.1602706539547</v>
      </c>
      <c r="G139">
        <f t="shared" ref="G139:G202" si="11">B139-F139</f>
        <v>748.00639601271223</v>
      </c>
    </row>
    <row r="140" spans="1:7" x14ac:dyDescent="0.25">
      <c r="A140" s="1">
        <v>0.4513888888888889</v>
      </c>
      <c r="B140">
        <v>4473.727272727273</v>
      </c>
      <c r="C140">
        <v>1</v>
      </c>
      <c r="D140">
        <f t="shared" si="8"/>
        <v>0.30070579950427334</v>
      </c>
      <c r="E140">
        <f t="shared" si="9"/>
        <v>-0.95371695074822682</v>
      </c>
      <c r="F140">
        <f t="shared" si="10"/>
        <v>3710.1690993861812</v>
      </c>
      <c r="G140">
        <f t="shared" si="11"/>
        <v>763.55817334109179</v>
      </c>
    </row>
    <row r="141" spans="1:7" x14ac:dyDescent="0.25">
      <c r="A141" s="1">
        <v>0.4548611111111111</v>
      </c>
      <c r="B141">
        <v>4453.2857142857147</v>
      </c>
      <c r="C141">
        <v>1</v>
      </c>
      <c r="D141">
        <f t="shared" si="8"/>
        <v>0.27982901403099231</v>
      </c>
      <c r="E141">
        <f t="shared" si="9"/>
        <v>-0.9600498543859286</v>
      </c>
      <c r="F141">
        <f t="shared" si="10"/>
        <v>3750.9212173466267</v>
      </c>
      <c r="G141">
        <f t="shared" si="11"/>
        <v>702.36449693908799</v>
      </c>
    </row>
    <row r="142" spans="1:7" x14ac:dyDescent="0.25">
      <c r="A142" s="1">
        <v>0.4548726851851852</v>
      </c>
      <c r="B142">
        <v>4484.5714285714284</v>
      </c>
      <c r="C142">
        <v>1</v>
      </c>
      <c r="D142">
        <f t="shared" si="8"/>
        <v>0.279759196495523</v>
      </c>
      <c r="E142">
        <f t="shared" si="9"/>
        <v>-0.96007020158745648</v>
      </c>
      <c r="F142">
        <f t="shared" si="10"/>
        <v>3751.0566067680656</v>
      </c>
      <c r="G142">
        <f t="shared" si="11"/>
        <v>733.51482180336279</v>
      </c>
    </row>
    <row r="143" spans="1:7" x14ac:dyDescent="0.25">
      <c r="A143" s="1">
        <v>0.45833333333333331</v>
      </c>
      <c r="B143">
        <v>4495.166666666667</v>
      </c>
      <c r="C143">
        <v>1</v>
      </c>
      <c r="D143">
        <f t="shared" si="8"/>
        <v>0.25881904510252102</v>
      </c>
      <c r="E143">
        <f t="shared" si="9"/>
        <v>-0.9659258262890682</v>
      </c>
      <c r="F143">
        <f t="shared" si="10"/>
        <v>3791.3972287342685</v>
      </c>
      <c r="G143">
        <f t="shared" si="11"/>
        <v>703.76943793239843</v>
      </c>
    </row>
    <row r="144" spans="1:7" x14ac:dyDescent="0.25">
      <c r="A144" s="1">
        <v>0.46180555555555558</v>
      </c>
      <c r="B144">
        <v>4500.1538461538457</v>
      </c>
      <c r="C144">
        <v>1</v>
      </c>
      <c r="D144">
        <f t="shared" si="8"/>
        <v>0.23768589232617293</v>
      </c>
      <c r="E144">
        <f t="shared" si="9"/>
        <v>-0.97134206981326143</v>
      </c>
      <c r="F144">
        <f t="shared" si="10"/>
        <v>3831.5778691598616</v>
      </c>
      <c r="G144">
        <f t="shared" si="11"/>
        <v>668.57597699398411</v>
      </c>
    </row>
    <row r="145" spans="1:7" x14ac:dyDescent="0.25">
      <c r="A145" s="1">
        <v>0.46527777777777773</v>
      </c>
      <c r="B145">
        <v>4479.636363636364</v>
      </c>
      <c r="C145">
        <v>1</v>
      </c>
      <c r="D145">
        <f t="shared" si="8"/>
        <v>0.21643961393810318</v>
      </c>
      <c r="E145">
        <f t="shared" si="9"/>
        <v>-0.97629600711993325</v>
      </c>
      <c r="F145">
        <f t="shared" si="10"/>
        <v>3871.4440148147369</v>
      </c>
      <c r="G145">
        <f t="shared" si="11"/>
        <v>608.19234882162709</v>
      </c>
    </row>
    <row r="146" spans="1:7" x14ac:dyDescent="0.25">
      <c r="A146" s="1">
        <v>0.46875</v>
      </c>
      <c r="B146">
        <v>4464.5</v>
      </c>
      <c r="C146">
        <v>1</v>
      </c>
      <c r="D146">
        <f t="shared" si="8"/>
        <v>0.19509032201612861</v>
      </c>
      <c r="E146">
        <f t="shared" si="9"/>
        <v>-0.98078528040323043</v>
      </c>
      <c r="F146">
        <f t="shared" si="10"/>
        <v>3910.9766915727073</v>
      </c>
      <c r="G146">
        <f t="shared" si="11"/>
        <v>553.5233084272927</v>
      </c>
    </row>
    <row r="147" spans="1:7" x14ac:dyDescent="0.25">
      <c r="A147" s="1">
        <v>0.47222222222222227</v>
      </c>
      <c r="B147">
        <v>4458.5</v>
      </c>
      <c r="C147">
        <v>1</v>
      </c>
      <c r="D147">
        <f t="shared" si="8"/>
        <v>0.17364817766693028</v>
      </c>
      <c r="E147">
        <f t="shared" si="9"/>
        <v>-0.98480775301220802</v>
      </c>
      <c r="F147">
        <f t="shared" si="10"/>
        <v>3950.1570840207196</v>
      </c>
      <c r="G147">
        <f t="shared" si="11"/>
        <v>508.34291597928041</v>
      </c>
    </row>
    <row r="148" spans="1:7" x14ac:dyDescent="0.25">
      <c r="A148" s="1">
        <v>0.47569444444444442</v>
      </c>
      <c r="B148">
        <v>4444.666666666667</v>
      </c>
      <c r="C148">
        <v>1</v>
      </c>
      <c r="D148">
        <f t="shared" si="8"/>
        <v>0.15212338618991708</v>
      </c>
      <c r="E148">
        <f t="shared" si="9"/>
        <v>-0.98836151046776066</v>
      </c>
      <c r="F148">
        <f t="shared" si="10"/>
        <v>3988.9665444139691</v>
      </c>
      <c r="G148">
        <f t="shared" si="11"/>
        <v>455.70012225269784</v>
      </c>
    </row>
    <row r="149" spans="1:7" x14ac:dyDescent="0.25">
      <c r="A149" s="1">
        <v>0.47916666666666669</v>
      </c>
      <c r="B149">
        <v>4437.363636363636</v>
      </c>
      <c r="C149">
        <v>1</v>
      </c>
      <c r="D149">
        <f t="shared" si="8"/>
        <v>0.13052619222005157</v>
      </c>
      <c r="E149">
        <f t="shared" si="9"/>
        <v>-0.99144486137381038</v>
      </c>
      <c r="F149">
        <f t="shared" si="10"/>
        <v>4027.3866015512249</v>
      </c>
      <c r="G149">
        <f t="shared" si="11"/>
        <v>409.97703481241115</v>
      </c>
    </row>
    <row r="150" spans="1:7" x14ac:dyDescent="0.25">
      <c r="A150" s="1">
        <v>0.4826388888888889</v>
      </c>
      <c r="B150">
        <v>4437.3076923076924</v>
      </c>
      <c r="C150">
        <v>1</v>
      </c>
      <c r="D150">
        <f t="shared" si="8"/>
        <v>0.10886687485196457</v>
      </c>
      <c r="E150">
        <f t="shared" si="9"/>
        <v>-0.99405633822231965</v>
      </c>
      <c r="F150">
        <f t="shared" si="10"/>
        <v>4065.3989695661103</v>
      </c>
      <c r="G150">
        <f t="shared" si="11"/>
        <v>371.9087227415821</v>
      </c>
    </row>
    <row r="151" spans="1:7" x14ac:dyDescent="0.25">
      <c r="A151" s="1">
        <v>0.4861111111111111</v>
      </c>
      <c r="B151">
        <v>4430.1111111111113</v>
      </c>
      <c r="C151">
        <v>1</v>
      </c>
      <c r="D151">
        <f t="shared" si="8"/>
        <v>8.7155742747658194E-2</v>
      </c>
      <c r="E151">
        <f t="shared" si="9"/>
        <v>-0.99619469809174555</v>
      </c>
      <c r="F151">
        <f t="shared" si="10"/>
        <v>4102.985556630194</v>
      </c>
      <c r="G151">
        <f t="shared" si="11"/>
        <v>327.12555448091734</v>
      </c>
    </row>
    <row r="152" spans="1:7" x14ac:dyDescent="0.25">
      <c r="A152" s="1">
        <v>0.48958333333333331</v>
      </c>
      <c r="B152">
        <v>4439.636363636364</v>
      </c>
      <c r="C152">
        <v>1</v>
      </c>
      <c r="D152">
        <f t="shared" si="8"/>
        <v>6.5403129230143117E-2</v>
      </c>
      <c r="E152">
        <f t="shared" si="9"/>
        <v>-0.99785892323860348</v>
      </c>
      <c r="F152">
        <f t="shared" si="10"/>
        <v>4140.1284735637164</v>
      </c>
      <c r="G152">
        <f t="shared" si="11"/>
        <v>299.50789007264757</v>
      </c>
    </row>
    <row r="153" spans="1:7" x14ac:dyDescent="0.25">
      <c r="A153" s="1">
        <v>0.49305555555555558</v>
      </c>
      <c r="B153">
        <v>4356.416666666667</v>
      </c>
      <c r="C153">
        <v>1</v>
      </c>
      <c r="D153">
        <f t="shared" si="8"/>
        <v>4.3619387365336069E-2</v>
      </c>
      <c r="E153">
        <f t="shared" si="9"/>
        <v>-0.9990482215818578</v>
      </c>
      <c r="F153">
        <f t="shared" si="10"/>
        <v>4176.8100423498709</v>
      </c>
      <c r="G153">
        <f t="shared" si="11"/>
        <v>179.60662431679611</v>
      </c>
    </row>
    <row r="154" spans="1:7" x14ac:dyDescent="0.25">
      <c r="A154" s="1">
        <v>0.49652777777777773</v>
      </c>
      <c r="B154">
        <v>4354.8888888888887</v>
      </c>
      <c r="C154">
        <v>1</v>
      </c>
      <c r="D154">
        <f t="shared" si="8"/>
        <v>2.1814885034561662E-2</v>
      </c>
      <c r="E154">
        <f t="shared" si="9"/>
        <v>-0.99976202707990913</v>
      </c>
      <c r="F154">
        <f t="shared" si="10"/>
        <v>4213.0128045485817</v>
      </c>
      <c r="G154">
        <f t="shared" si="11"/>
        <v>141.87608434030699</v>
      </c>
    </row>
    <row r="155" spans="1:7" x14ac:dyDescent="0.25">
      <c r="A155" s="1">
        <v>0.5</v>
      </c>
      <c r="B155">
        <v>4318.636363636364</v>
      </c>
      <c r="C155">
        <v>1</v>
      </c>
      <c r="D155">
        <f t="shared" si="8"/>
        <v>1.22514845490862E-16</v>
      </c>
      <c r="E155">
        <f t="shared" si="9"/>
        <v>-1</v>
      </c>
      <c r="F155">
        <f t="shared" si="10"/>
        <v>4248.7195296057789</v>
      </c>
      <c r="G155">
        <f t="shared" si="11"/>
        <v>69.916834030585051</v>
      </c>
    </row>
    <row r="156" spans="1:7" x14ac:dyDescent="0.25">
      <c r="A156" s="1">
        <v>0.50347222222222221</v>
      </c>
      <c r="B156">
        <v>4339.5384615384619</v>
      </c>
      <c r="C156">
        <v>1</v>
      </c>
      <c r="D156">
        <f t="shared" si="8"/>
        <v>-2.1814885034560975E-2</v>
      </c>
      <c r="E156">
        <f t="shared" si="9"/>
        <v>-0.99976202707990913</v>
      </c>
      <c r="F156">
        <f t="shared" si="10"/>
        <v>4283.9132230542036</v>
      </c>
      <c r="G156">
        <f t="shared" si="11"/>
        <v>55.625238484258261</v>
      </c>
    </row>
    <row r="157" spans="1:7" x14ac:dyDescent="0.25">
      <c r="A157" s="1">
        <v>0.50694444444444442</v>
      </c>
      <c r="B157">
        <v>4333.8461538461543</v>
      </c>
      <c r="C157">
        <v>1</v>
      </c>
      <c r="D157">
        <f t="shared" si="8"/>
        <v>-4.3619387365335827E-2</v>
      </c>
      <c r="E157">
        <f t="shared" si="9"/>
        <v>-0.9990482215818578</v>
      </c>
      <c r="F157">
        <f t="shared" si="10"/>
        <v>4318.5771346018582</v>
      </c>
      <c r="G157">
        <f t="shared" si="11"/>
        <v>15.269019244296032</v>
      </c>
    </row>
    <row r="158" spans="1:7" x14ac:dyDescent="0.25">
      <c r="A158" s="1">
        <v>0.51041666666666663</v>
      </c>
      <c r="B158">
        <v>4299</v>
      </c>
      <c r="C158">
        <v>1</v>
      </c>
      <c r="D158">
        <f t="shared" si="8"/>
        <v>-6.5403129230142867E-2</v>
      </c>
      <c r="E158">
        <f t="shared" si="9"/>
        <v>-0.99785892323860348</v>
      </c>
      <c r="F158">
        <f t="shared" si="10"/>
        <v>4352.6947661042377</v>
      </c>
      <c r="G158">
        <f t="shared" si="11"/>
        <v>-53.694766104237715</v>
      </c>
    </row>
    <row r="159" spans="1:7" x14ac:dyDescent="0.25">
      <c r="A159" s="1">
        <v>0.51388888888888895</v>
      </c>
      <c r="B159">
        <v>4340</v>
      </c>
      <c r="C159">
        <v>1</v>
      </c>
      <c r="D159">
        <f t="shared" si="8"/>
        <v>-8.7155742747658388E-2</v>
      </c>
      <c r="E159">
        <f t="shared" si="9"/>
        <v>-0.99619469809174555</v>
      </c>
      <c r="F159">
        <f t="shared" si="10"/>
        <v>4386.2498794165531</v>
      </c>
      <c r="G159">
        <f t="shared" si="11"/>
        <v>-46.249879416553085</v>
      </c>
    </row>
    <row r="160" spans="1:7" x14ac:dyDescent="0.25">
      <c r="A160" s="1">
        <v>0.51736111111111105</v>
      </c>
      <c r="B160">
        <v>4381.6000000000004</v>
      </c>
      <c r="C160">
        <v>1</v>
      </c>
      <c r="D160">
        <f t="shared" si="8"/>
        <v>-0.10886687485196389</v>
      </c>
      <c r="E160">
        <f t="shared" si="9"/>
        <v>-0.99405633822231965</v>
      </c>
      <c r="F160">
        <f t="shared" si="10"/>
        <v>4419.2265041222017</v>
      </c>
      <c r="G160">
        <f t="shared" si="11"/>
        <v>-37.626504122201368</v>
      </c>
    </row>
    <row r="161" spans="1:7" x14ac:dyDescent="0.25">
      <c r="A161" s="1">
        <v>0.52083333333333337</v>
      </c>
      <c r="B161">
        <v>4451.416666666667</v>
      </c>
      <c r="C161">
        <v>1</v>
      </c>
      <c r="D161">
        <f t="shared" si="8"/>
        <v>-0.13052619222005177</v>
      </c>
      <c r="E161">
        <f t="shared" si="9"/>
        <v>-0.99144486137381038</v>
      </c>
      <c r="F161">
        <f t="shared" si="10"/>
        <v>4451.6089451338385</v>
      </c>
      <c r="G161">
        <f t="shared" si="11"/>
        <v>-0.19227846717149077</v>
      </c>
    </row>
    <row r="162" spans="1:7" x14ac:dyDescent="0.25">
      <c r="A162" s="1">
        <v>0.52430555555555558</v>
      </c>
      <c r="B162">
        <v>4447.666666666667</v>
      </c>
      <c r="C162">
        <v>1</v>
      </c>
      <c r="D162">
        <f t="shared" si="8"/>
        <v>-0.15212338618991683</v>
      </c>
      <c r="E162">
        <f t="shared" si="9"/>
        <v>-0.98836151046776066</v>
      </c>
      <c r="F162">
        <f t="shared" si="10"/>
        <v>4483.3817901633647</v>
      </c>
      <c r="G162">
        <f t="shared" si="11"/>
        <v>-35.715123496697743</v>
      </c>
    </row>
    <row r="163" spans="1:7" x14ac:dyDescent="0.25">
      <c r="A163" s="1">
        <v>0.52777777777777779</v>
      </c>
      <c r="B163">
        <v>4434.666666666667</v>
      </c>
      <c r="C163">
        <v>1</v>
      </c>
      <c r="D163">
        <f t="shared" si="8"/>
        <v>-0.17364817766693047</v>
      </c>
      <c r="E163">
        <f t="shared" si="9"/>
        <v>-0.98480775301220802</v>
      </c>
      <c r="F163">
        <f t="shared" si="10"/>
        <v>4514.5299170573571</v>
      </c>
      <c r="G163">
        <f t="shared" si="11"/>
        <v>-79.863250390690155</v>
      </c>
    </row>
    <row r="164" spans="1:7" x14ac:dyDescent="0.25">
      <c r="A164" s="1">
        <v>0.53125</v>
      </c>
      <c r="B164">
        <v>4405.5</v>
      </c>
      <c r="C164">
        <v>1</v>
      </c>
      <c r="D164">
        <f t="shared" si="8"/>
        <v>-0.19509032201612836</v>
      </c>
      <c r="E164">
        <f t="shared" si="9"/>
        <v>-0.98078528040323043</v>
      </c>
      <c r="F164">
        <f t="shared" si="10"/>
        <v>4545.0385009943939</v>
      </c>
      <c r="G164">
        <f t="shared" si="11"/>
        <v>-139.53850099439387</v>
      </c>
    </row>
    <row r="165" spans="1:7" x14ac:dyDescent="0.25">
      <c r="A165" s="1">
        <v>0.53472222222222221</v>
      </c>
      <c r="B165">
        <v>4403</v>
      </c>
      <c r="C165">
        <v>1</v>
      </c>
      <c r="D165">
        <f t="shared" si="8"/>
        <v>-0.21643961393810252</v>
      </c>
      <c r="E165">
        <f t="shared" si="9"/>
        <v>-0.97629600711993347</v>
      </c>
      <c r="F165">
        <f t="shared" si="10"/>
        <v>4574.8930215408582</v>
      </c>
      <c r="G165">
        <f t="shared" si="11"/>
        <v>-171.89302154085817</v>
      </c>
    </row>
    <row r="166" spans="1:7" x14ac:dyDescent="0.25">
      <c r="A166" s="1">
        <v>0.53819444444444442</v>
      </c>
      <c r="B166">
        <v>4435.5555555555557</v>
      </c>
      <c r="C166">
        <v>1</v>
      </c>
      <c r="D166">
        <f t="shared" si="8"/>
        <v>-0.23768589232617271</v>
      </c>
      <c r="E166">
        <f t="shared" si="9"/>
        <v>-0.97134206981326154</v>
      </c>
      <c r="F166">
        <f t="shared" si="10"/>
        <v>4604.0792695618875</v>
      </c>
      <c r="G166">
        <f t="shared" si="11"/>
        <v>-168.52371400633183</v>
      </c>
    </row>
    <row r="167" spans="1:7" x14ac:dyDescent="0.25">
      <c r="A167" s="1">
        <v>0.54166666666666663</v>
      </c>
      <c r="B167">
        <v>4395.4615384615381</v>
      </c>
      <c r="C167">
        <v>1</v>
      </c>
      <c r="D167">
        <f t="shared" si="8"/>
        <v>-0.25881904510252035</v>
      </c>
      <c r="E167">
        <f t="shared" si="9"/>
        <v>-0.96592582628906842</v>
      </c>
      <c r="F167">
        <f t="shared" si="10"/>
        <v>4632.5833539841433</v>
      </c>
      <c r="G167">
        <f t="shared" si="11"/>
        <v>-237.12181552260517</v>
      </c>
    </row>
    <row r="168" spans="1:7" x14ac:dyDescent="0.25">
      <c r="A168" s="1">
        <v>0.54513888888888895</v>
      </c>
      <c r="B168">
        <v>4406.166666666667</v>
      </c>
      <c r="C168">
        <v>1</v>
      </c>
      <c r="D168">
        <f t="shared" si="8"/>
        <v>-0.27982901403099247</v>
      </c>
      <c r="E168">
        <f t="shared" si="9"/>
        <v>-0.9600498543859286</v>
      </c>
      <c r="F168">
        <f t="shared" si="10"/>
        <v>4660.3917084072191</v>
      </c>
      <c r="G168">
        <f t="shared" si="11"/>
        <v>-254.22504174055211</v>
      </c>
    </row>
    <row r="169" spans="1:7" x14ac:dyDescent="0.25">
      <c r="A169" s="1">
        <v>0.54861111111111105</v>
      </c>
      <c r="B169">
        <v>4373.333333333333</v>
      </c>
      <c r="C169">
        <v>1</v>
      </c>
      <c r="D169">
        <f t="shared" si="8"/>
        <v>-0.30070579950427268</v>
      </c>
      <c r="E169">
        <f t="shared" si="9"/>
        <v>-0.95371695074822704</v>
      </c>
      <c r="F169">
        <f t="shared" si="10"/>
        <v>4687.4910975605017</v>
      </c>
      <c r="G169">
        <f t="shared" si="11"/>
        <v>-314.15776422716863</v>
      </c>
    </row>
    <row r="170" spans="1:7" x14ac:dyDescent="0.25">
      <c r="A170" s="1">
        <v>0.55208333333333337</v>
      </c>
      <c r="B170">
        <v>4369.7142857142853</v>
      </c>
      <c r="C170">
        <v>1</v>
      </c>
      <c r="D170">
        <f t="shared" si="8"/>
        <v>-0.32143946530316153</v>
      </c>
      <c r="E170">
        <f t="shared" si="9"/>
        <v>-0.94693012949510569</v>
      </c>
      <c r="F170">
        <f t="shared" si="10"/>
        <v>4713.868623602455</v>
      </c>
      <c r="G170">
        <f t="shared" si="11"/>
        <v>-344.15433788816972</v>
      </c>
    </row>
    <row r="171" spans="1:7" x14ac:dyDescent="0.25">
      <c r="A171" s="1">
        <v>0.55555555555555558</v>
      </c>
      <c r="B171">
        <v>4346.916666666667</v>
      </c>
      <c r="C171">
        <v>1</v>
      </c>
      <c r="D171">
        <f t="shared" si="8"/>
        <v>-0.34202014332566866</v>
      </c>
      <c r="E171">
        <f t="shared" si="9"/>
        <v>-0.93969262078590843</v>
      </c>
      <c r="F171">
        <f t="shared" si="10"/>
        <v>4739.5117322592841</v>
      </c>
      <c r="G171">
        <f t="shared" si="11"/>
        <v>-392.59506559261717</v>
      </c>
    </row>
    <row r="172" spans="1:7" x14ac:dyDescent="0.25">
      <c r="A172" s="1">
        <v>0.55902777777777779</v>
      </c>
      <c r="B172">
        <v>4260.25</v>
      </c>
      <c r="C172">
        <v>1</v>
      </c>
      <c r="D172">
        <f t="shared" si="8"/>
        <v>-0.36243803828370152</v>
      </c>
      <c r="E172">
        <f t="shared" si="9"/>
        <v>-0.93200786928279855</v>
      </c>
      <c r="F172">
        <f t="shared" si="10"/>
        <v>4764.4082188000939</v>
      </c>
      <c r="G172">
        <f t="shared" si="11"/>
        <v>-504.15821880009389</v>
      </c>
    </row>
    <row r="173" spans="1:7" x14ac:dyDescent="0.25">
      <c r="A173" s="1">
        <v>0.5625</v>
      </c>
      <c r="B173">
        <v>4346.6428571428569</v>
      </c>
      <c r="C173">
        <v>1</v>
      </c>
      <c r="D173">
        <f t="shared" si="8"/>
        <v>-0.38268343236508967</v>
      </c>
      <c r="E173">
        <f t="shared" si="9"/>
        <v>-0.92387953251128685</v>
      </c>
      <c r="F173">
        <f t="shared" si="10"/>
        <v>4788.5462338456809</v>
      </c>
      <c r="G173">
        <f t="shared" si="11"/>
        <v>-441.90337670282406</v>
      </c>
    </row>
    <row r="174" spans="1:7" x14ac:dyDescent="0.25">
      <c r="A174" s="1">
        <v>0.56597222222222221</v>
      </c>
      <c r="B174">
        <v>4346.6428571428569</v>
      </c>
      <c r="C174">
        <v>1</v>
      </c>
      <c r="D174">
        <f t="shared" si="8"/>
        <v>-0.40274668985873707</v>
      </c>
      <c r="E174">
        <f t="shared" si="9"/>
        <v>-0.91531147911944721</v>
      </c>
      <c r="F174">
        <f t="shared" si="10"/>
        <v>4811.9142890081939</v>
      </c>
      <c r="G174">
        <f t="shared" si="11"/>
        <v>-465.27143186533704</v>
      </c>
    </row>
    <row r="175" spans="1:7" x14ac:dyDescent="0.25">
      <c r="A175" s="1">
        <v>0.56944444444444442</v>
      </c>
      <c r="B175">
        <v>4269.181818181818</v>
      </c>
      <c r="C175">
        <v>1</v>
      </c>
      <c r="D175">
        <f t="shared" si="8"/>
        <v>-0.42261826174069927</v>
      </c>
      <c r="E175">
        <f t="shared" si="9"/>
        <v>-0.90630778703665005</v>
      </c>
      <c r="F175">
        <f t="shared" si="10"/>
        <v>4834.5012623589846</v>
      </c>
      <c r="G175">
        <f t="shared" si="11"/>
        <v>-565.31944417716659</v>
      </c>
    </row>
    <row r="176" spans="1:7" x14ac:dyDescent="0.25">
      <c r="A176" s="1">
        <v>0.57291666666666663</v>
      </c>
      <c r="B176">
        <v>4297.6153846153848</v>
      </c>
      <c r="C176">
        <v>1</v>
      </c>
      <c r="D176">
        <f t="shared" si="8"/>
        <v>-0.44228869021900108</v>
      </c>
      <c r="E176">
        <f t="shared" si="9"/>
        <v>-0.89687274153268837</v>
      </c>
      <c r="F176">
        <f t="shared" si="10"/>
        <v>4856.2964037220445</v>
      </c>
      <c r="G176">
        <f t="shared" si="11"/>
        <v>-558.68101910665973</v>
      </c>
    </row>
    <row r="177" spans="1:7" x14ac:dyDescent="0.25">
      <c r="A177" s="1">
        <v>0.57638888888888895</v>
      </c>
      <c r="B177">
        <v>4271.5714285714284</v>
      </c>
      <c r="C177">
        <v>1</v>
      </c>
      <c r="D177">
        <f t="shared" si="8"/>
        <v>-0.46174861323503413</v>
      </c>
      <c r="E177">
        <f t="shared" si="9"/>
        <v>-0.8870108331782216</v>
      </c>
      <c r="F177">
        <f t="shared" si="10"/>
        <v>4877.2893397905073</v>
      </c>
      <c r="G177">
        <f t="shared" si="11"/>
        <v>-605.71791121907881</v>
      </c>
    </row>
    <row r="178" spans="1:7" x14ac:dyDescent="0.25">
      <c r="A178" s="1">
        <v>0.57986111111111105</v>
      </c>
      <c r="B178">
        <v>4258</v>
      </c>
      <c r="C178">
        <v>1</v>
      </c>
      <c r="D178">
        <f t="shared" si="8"/>
        <v>-0.48098876891938702</v>
      </c>
      <c r="E178">
        <f t="shared" si="9"/>
        <v>-0.87672675570750802</v>
      </c>
      <c r="F178">
        <f t="shared" si="10"/>
        <v>4897.4700790637744</v>
      </c>
      <c r="G178">
        <f t="shared" si="11"/>
        <v>-639.47007906377439</v>
      </c>
    </row>
    <row r="179" spans="1:7" x14ac:dyDescent="0.25">
      <c r="A179" s="1">
        <v>0.58333333333333337</v>
      </c>
      <c r="B179">
        <v>4258.1538461538457</v>
      </c>
      <c r="C179">
        <v>1</v>
      </c>
      <c r="D179">
        <f t="shared" si="8"/>
        <v>-0.50000000000000011</v>
      </c>
      <c r="E179">
        <f t="shared" si="9"/>
        <v>-0.8660254037844386</v>
      </c>
      <c r="F179">
        <f t="shared" si="10"/>
        <v>4916.829016602941</v>
      </c>
      <c r="G179">
        <f t="shared" si="11"/>
        <v>-658.67517044909528</v>
      </c>
    </row>
    <row r="180" spans="1:7" x14ac:dyDescent="0.25">
      <c r="A180" s="1">
        <v>0.58680555555555558</v>
      </c>
      <c r="B180">
        <v>4242.3076923076924</v>
      </c>
      <c r="C180">
        <v>1</v>
      </c>
      <c r="D180">
        <f t="shared" si="8"/>
        <v>-0.51877325816052156</v>
      </c>
      <c r="E180">
        <f t="shared" si="9"/>
        <v>-0.85491187067294649</v>
      </c>
      <c r="F180">
        <f t="shared" si="10"/>
        <v>4935.3569386022118</v>
      </c>
      <c r="G180">
        <f t="shared" si="11"/>
        <v>-693.04924629451943</v>
      </c>
    </row>
    <row r="181" spans="1:7" x14ac:dyDescent="0.25">
      <c r="A181" s="1">
        <v>0.59027777777777779</v>
      </c>
      <c r="B181">
        <v>4254.5714285714284</v>
      </c>
      <c r="C181">
        <v>1</v>
      </c>
      <c r="D181">
        <f t="shared" si="8"/>
        <v>-0.53729960834682389</v>
      </c>
      <c r="E181">
        <f t="shared" si="9"/>
        <v>-0.84339144581288561</v>
      </c>
      <c r="F181">
        <f t="shared" si="10"/>
        <v>4953.0450267741862</v>
      </c>
      <c r="G181">
        <f t="shared" si="11"/>
        <v>-698.47359820275778</v>
      </c>
    </row>
    <row r="182" spans="1:7" x14ac:dyDescent="0.25">
      <c r="A182" s="1">
        <v>0.59375</v>
      </c>
      <c r="B182">
        <v>4249.916666666667</v>
      </c>
      <c r="C182">
        <v>1</v>
      </c>
      <c r="D182">
        <f t="shared" si="8"/>
        <v>-0.55557023301960196</v>
      </c>
      <c r="E182">
        <f t="shared" si="9"/>
        <v>-0.83146961230254546</v>
      </c>
      <c r="F182">
        <f t="shared" si="10"/>
        <v>4969.8848625468763</v>
      </c>
      <c r="G182">
        <f t="shared" si="11"/>
        <v>-719.96819588020935</v>
      </c>
    </row>
    <row r="183" spans="1:7" x14ac:dyDescent="0.25">
      <c r="A183" s="1">
        <v>0.59722222222222221</v>
      </c>
      <c r="B183">
        <v>4265.5384615384619</v>
      </c>
      <c r="C183">
        <v>1</v>
      </c>
      <c r="D183">
        <f t="shared" si="8"/>
        <v>-0.57357643635104583</v>
      </c>
      <c r="E183">
        <f t="shared" si="9"/>
        <v>-0.81915204428899202</v>
      </c>
      <c r="F183">
        <f t="shared" si="10"/>
        <v>4985.8684310704984</v>
      </c>
      <c r="G183">
        <f t="shared" si="11"/>
        <v>-720.32996953203656</v>
      </c>
    </row>
    <row r="184" spans="1:7" x14ac:dyDescent="0.25">
      <c r="A184" s="1">
        <v>0.60069444444444442</v>
      </c>
      <c r="B184">
        <v>4198.625</v>
      </c>
      <c r="C184">
        <v>1</v>
      </c>
      <c r="D184">
        <f t="shared" si="8"/>
        <v>-0.59130964836358202</v>
      </c>
      <c r="E184">
        <f t="shared" si="9"/>
        <v>-0.80644460426748277</v>
      </c>
      <c r="F184">
        <f t="shared" si="10"/>
        <v>5000.9881250321005</v>
      </c>
      <c r="G184">
        <f t="shared" si="11"/>
        <v>-802.36312503210047</v>
      </c>
    </row>
    <row r="185" spans="1:7" x14ac:dyDescent="0.25">
      <c r="A185" s="1">
        <v>0.60416666666666663</v>
      </c>
      <c r="B185">
        <v>4315.5384615384619</v>
      </c>
      <c r="C185">
        <v>1</v>
      </c>
      <c r="D185">
        <f t="shared" si="8"/>
        <v>-0.60876142900872032</v>
      </c>
      <c r="E185">
        <f t="shared" si="9"/>
        <v>-0.79335334029123539</v>
      </c>
      <c r="F185">
        <f t="shared" si="10"/>
        <v>5015.2367482762384</v>
      </c>
      <c r="G185">
        <f t="shared" si="11"/>
        <v>-699.69828673777647</v>
      </c>
    </row>
    <row r="186" spans="1:7" x14ac:dyDescent="0.25">
      <c r="A186" s="1">
        <v>0.60763888888888895</v>
      </c>
      <c r="B186">
        <v>4309.416666666667</v>
      </c>
      <c r="C186">
        <v>1</v>
      </c>
      <c r="D186">
        <f t="shared" si="8"/>
        <v>-0.62592347218405942</v>
      </c>
      <c r="E186">
        <f t="shared" si="9"/>
        <v>-0.7798844830928815</v>
      </c>
      <c r="F186">
        <f t="shared" si="10"/>
        <v>5028.6075192299504</v>
      </c>
      <c r="G186">
        <f t="shared" si="11"/>
        <v>-719.19085256328344</v>
      </c>
    </row>
    <row r="187" spans="1:7" x14ac:dyDescent="0.25">
      <c r="A187" s="1">
        <v>0.61111111111111105</v>
      </c>
      <c r="B187">
        <v>4345.5</v>
      </c>
      <c r="C187">
        <v>1</v>
      </c>
      <c r="D187">
        <f t="shared" si="8"/>
        <v>-0.64278760968653892</v>
      </c>
      <c r="E187">
        <f t="shared" si="9"/>
        <v>-0.76604444311897835</v>
      </c>
      <c r="F187">
        <f t="shared" si="10"/>
        <v>5041.0940741304194</v>
      </c>
      <c r="G187">
        <f t="shared" si="11"/>
        <v>-695.59407413041936</v>
      </c>
    </row>
    <row r="188" spans="1:7" x14ac:dyDescent="0.25">
      <c r="A188" s="1">
        <v>0.61458333333333337</v>
      </c>
      <c r="B188">
        <v>4302.6923076923076</v>
      </c>
      <c r="C188">
        <v>1</v>
      </c>
      <c r="D188">
        <f t="shared" si="8"/>
        <v>-0.65934581510006884</v>
      </c>
      <c r="E188">
        <f t="shared" si="9"/>
        <v>-0.7518398074789775</v>
      </c>
      <c r="F188">
        <f t="shared" si="10"/>
        <v>5052.6904700537862</v>
      </c>
      <c r="G188">
        <f t="shared" si="11"/>
        <v>-749.99816236147853</v>
      </c>
    </row>
    <row r="189" spans="1:7" x14ac:dyDescent="0.25">
      <c r="A189" s="1">
        <v>0.61805555555555558</v>
      </c>
      <c r="B189">
        <v>4352.6428571428569</v>
      </c>
      <c r="C189">
        <v>1</v>
      </c>
      <c r="D189">
        <f t="shared" si="8"/>
        <v>-0.67559020761566013</v>
      </c>
      <c r="E189">
        <f t="shared" si="9"/>
        <v>-0.73727733681012408</v>
      </c>
      <c r="F189">
        <f t="shared" si="10"/>
        <v>5063.3911877436458</v>
      </c>
      <c r="G189">
        <f t="shared" si="11"/>
        <v>-710.7483306007889</v>
      </c>
    </row>
    <row r="190" spans="1:7" x14ac:dyDescent="0.25">
      <c r="A190" s="1">
        <v>0.62152777777777779</v>
      </c>
      <c r="B190">
        <v>4301.7142857142853</v>
      </c>
      <c r="C190">
        <v>1</v>
      </c>
      <c r="D190">
        <f t="shared" si="8"/>
        <v>-0.69151305578226929</v>
      </c>
      <c r="E190">
        <f t="shared" si="9"/>
        <v>-0.72236396205975562</v>
      </c>
      <c r="F190">
        <f t="shared" si="10"/>
        <v>5073.1911342379281</v>
      </c>
      <c r="G190">
        <f t="shared" si="11"/>
        <v>-771.47684852364273</v>
      </c>
    </row>
    <row r="191" spans="1:7" x14ac:dyDescent="0.25">
      <c r="A191" s="1">
        <v>0.62153935185185183</v>
      </c>
      <c r="B191">
        <v>4403.5714285714284</v>
      </c>
      <c r="C191">
        <v>1</v>
      </c>
      <c r="D191">
        <f t="shared" si="8"/>
        <v>-0.69156558574342264</v>
      </c>
      <c r="E191">
        <f t="shared" si="9"/>
        <v>-0.7223136719011739</v>
      </c>
      <c r="F191">
        <f t="shared" si="10"/>
        <v>5073.2222891085303</v>
      </c>
      <c r="G191">
        <f t="shared" si="11"/>
        <v>-669.65086053710183</v>
      </c>
    </row>
    <row r="192" spans="1:7" x14ac:dyDescent="0.25">
      <c r="A192" s="1">
        <v>0.625</v>
      </c>
      <c r="B192">
        <v>4416.6923076923076</v>
      </c>
      <c r="C192">
        <v>1</v>
      </c>
      <c r="D192">
        <f t="shared" si="8"/>
        <v>-0.70710678118654746</v>
      </c>
      <c r="E192">
        <f t="shared" si="9"/>
        <v>-0.70710678118654768</v>
      </c>
      <c r="F192">
        <f t="shared" si="10"/>
        <v>5082.0856452928674</v>
      </c>
      <c r="G192">
        <f t="shared" si="11"/>
        <v>-665.39333760055979</v>
      </c>
    </row>
    <row r="193" spans="1:7" x14ac:dyDescent="0.25">
      <c r="A193" s="1">
        <v>0.62847222222222221</v>
      </c>
      <c r="B193">
        <v>4406.4615384615381</v>
      </c>
      <c r="C193">
        <v>1</v>
      </c>
      <c r="D193">
        <f t="shared" si="8"/>
        <v>-0.7223639620597555</v>
      </c>
      <c r="E193">
        <f t="shared" si="9"/>
        <v>-0.69151305578226951</v>
      </c>
      <c r="F193">
        <f t="shared" si="10"/>
        <v>5090.0704876029222</v>
      </c>
      <c r="G193">
        <f t="shared" si="11"/>
        <v>-683.60894914138407</v>
      </c>
    </row>
    <row r="194" spans="1:7" x14ac:dyDescent="0.25">
      <c r="A194" s="1">
        <v>0.63194444444444442</v>
      </c>
      <c r="B194">
        <v>4436.4285714285716</v>
      </c>
      <c r="C194">
        <v>1</v>
      </c>
      <c r="D194">
        <f t="shared" si="8"/>
        <v>-0.73727733681012386</v>
      </c>
      <c r="E194">
        <f t="shared" si="9"/>
        <v>-0.67559020761566035</v>
      </c>
      <c r="F194">
        <f t="shared" si="10"/>
        <v>5097.1418608156146</v>
      </c>
      <c r="G194">
        <f t="shared" si="11"/>
        <v>-660.71328938704301</v>
      </c>
    </row>
    <row r="195" spans="1:7" x14ac:dyDescent="0.25">
      <c r="A195" s="1">
        <v>0.63541666666666663</v>
      </c>
      <c r="B195">
        <v>4444.166666666667</v>
      </c>
      <c r="C195">
        <v>1</v>
      </c>
      <c r="D195">
        <f t="shared" si="8"/>
        <v>-0.75183980747897727</v>
      </c>
      <c r="E195">
        <f t="shared" si="9"/>
        <v>-0.65934581510006907</v>
      </c>
      <c r="F195">
        <f t="shared" si="10"/>
        <v>5103.2963993402782</v>
      </c>
      <c r="G195">
        <f t="shared" si="11"/>
        <v>-659.12973267361122</v>
      </c>
    </row>
    <row r="196" spans="1:7" x14ac:dyDescent="0.25">
      <c r="A196" s="1">
        <v>0.63888888888888895</v>
      </c>
      <c r="B196">
        <v>4470.1538461538457</v>
      </c>
      <c r="C196">
        <v>1</v>
      </c>
      <c r="D196">
        <f t="shared" si="8"/>
        <v>-0.76604444311897846</v>
      </c>
      <c r="E196">
        <f t="shared" si="9"/>
        <v>-0.64278760968653881</v>
      </c>
      <c r="F196">
        <f t="shared" si="10"/>
        <v>5108.5311739499039</v>
      </c>
      <c r="G196">
        <f t="shared" si="11"/>
        <v>-638.37732779605813</v>
      </c>
    </row>
    <row r="197" spans="1:7" x14ac:dyDescent="0.25">
      <c r="A197" s="1">
        <v>0.64236111111111105</v>
      </c>
      <c r="B197">
        <v>4442.1428571428569</v>
      </c>
      <c r="C197">
        <v>1</v>
      </c>
      <c r="D197">
        <f t="shared" si="8"/>
        <v>-0.77988448309288139</v>
      </c>
      <c r="E197">
        <f t="shared" si="9"/>
        <v>-0.62592347218405964</v>
      </c>
      <c r="F197">
        <f t="shared" si="10"/>
        <v>5112.8436931752913</v>
      </c>
      <c r="G197">
        <f t="shared" si="11"/>
        <v>-670.70083603243438</v>
      </c>
    </row>
    <row r="198" spans="1:7" x14ac:dyDescent="0.25">
      <c r="A198" s="1">
        <v>0.6423726851851852</v>
      </c>
      <c r="B198">
        <v>4491.2857142857147</v>
      </c>
      <c r="C198">
        <v>1</v>
      </c>
      <c r="D198">
        <f t="shared" si="8"/>
        <v>-0.7799299994700295</v>
      </c>
      <c r="E198">
        <f t="shared" si="9"/>
        <v>-0.6258667557289489</v>
      </c>
      <c r="F198">
        <f t="shared" si="10"/>
        <v>5112.8565236091217</v>
      </c>
      <c r="G198">
        <f t="shared" si="11"/>
        <v>-621.57080932340705</v>
      </c>
    </row>
    <row r="199" spans="1:7" x14ac:dyDescent="0.25">
      <c r="A199" s="1">
        <v>0.64583333333333337</v>
      </c>
      <c r="B199">
        <v>4517.3076923076924</v>
      </c>
      <c r="C199">
        <v>1</v>
      </c>
      <c r="D199">
        <f t="shared" si="8"/>
        <v>-0.79335334029123494</v>
      </c>
      <c r="E199">
        <f t="shared" si="9"/>
        <v>-0.60876142900872088</v>
      </c>
      <c r="F199">
        <f t="shared" si="10"/>
        <v>5116.2319044908554</v>
      </c>
      <c r="G199">
        <f t="shared" si="11"/>
        <v>-598.92421218316304</v>
      </c>
    </row>
    <row r="200" spans="1:7" x14ac:dyDescent="0.25">
      <c r="A200" s="1">
        <v>0.64930555555555558</v>
      </c>
      <c r="B200">
        <v>4510.6428571428569</v>
      </c>
      <c r="C200">
        <v>1</v>
      </c>
      <c r="D200">
        <f t="shared" si="8"/>
        <v>-0.80644460426748266</v>
      </c>
      <c r="E200">
        <f t="shared" si="9"/>
        <v>-0.59130964836358224</v>
      </c>
      <c r="F200">
        <f t="shared" si="10"/>
        <v>5118.694195291514</v>
      </c>
      <c r="G200">
        <f t="shared" si="11"/>
        <v>-608.05133814865712</v>
      </c>
    </row>
    <row r="201" spans="1:7" x14ac:dyDescent="0.25">
      <c r="A201" s="1">
        <v>0.65277777777777779</v>
      </c>
      <c r="B201">
        <v>4516</v>
      </c>
      <c r="C201">
        <v>1</v>
      </c>
      <c r="D201">
        <f t="shared" si="8"/>
        <v>-0.81915204428899158</v>
      </c>
      <c r="E201">
        <f t="shared" si="9"/>
        <v>-0.57357643635104638</v>
      </c>
      <c r="F201">
        <f t="shared" si="10"/>
        <v>5120.2293936602036</v>
      </c>
      <c r="G201">
        <f t="shared" si="11"/>
        <v>-604.22939366020364</v>
      </c>
    </row>
    <row r="202" spans="1:7" x14ac:dyDescent="0.25">
      <c r="A202" s="1">
        <v>0.65625</v>
      </c>
      <c r="B202">
        <v>4519.6153846153848</v>
      </c>
      <c r="C202">
        <v>1</v>
      </c>
      <c r="D202">
        <f t="shared" si="8"/>
        <v>-0.83146961230254524</v>
      </c>
      <c r="E202">
        <f t="shared" si="9"/>
        <v>-0.55557023301960218</v>
      </c>
      <c r="F202">
        <f t="shared" si="10"/>
        <v>5120.8367689256484</v>
      </c>
      <c r="G202">
        <f t="shared" si="11"/>
        <v>-601.2213843102636</v>
      </c>
    </row>
    <row r="203" spans="1:7" x14ac:dyDescent="0.25">
      <c r="A203" s="1">
        <v>0.65972222222222221</v>
      </c>
      <c r="B203">
        <v>4535.25</v>
      </c>
      <c r="C203">
        <v>1</v>
      </c>
      <c r="D203">
        <f t="shared" ref="D203:D266" si="12">SIN(A203*2*PI())</f>
        <v>-0.8433914458128855</v>
      </c>
      <c r="E203">
        <f t="shared" ref="E203:E266" si="13">COS(A203*2*PI())</f>
        <v>-0.53729960834682422</v>
      </c>
      <c r="F203">
        <f t="shared" ref="F203:F266" si="14">SUMPRODUCT($C$7:$E$7,C203:E203)</f>
        <v>5120.516032010114</v>
      </c>
      <c r="G203">
        <f t="shared" ref="G203:G266" si="15">B203-F203</f>
        <v>-585.26603201011403</v>
      </c>
    </row>
    <row r="204" spans="1:7" x14ac:dyDescent="0.25">
      <c r="A204" s="1">
        <v>0.66319444444444442</v>
      </c>
      <c r="B204">
        <v>4545.25</v>
      </c>
      <c r="C204">
        <v>1</v>
      </c>
      <c r="D204">
        <f t="shared" si="12"/>
        <v>-0.85491187067294661</v>
      </c>
      <c r="E204">
        <f t="shared" si="13"/>
        <v>-0.51877325816052144</v>
      </c>
      <c r="F204">
        <f t="shared" si="14"/>
        <v>5119.267335567004</v>
      </c>
      <c r="G204">
        <f t="shared" si="15"/>
        <v>-574.01733556700401</v>
      </c>
    </row>
    <row r="205" spans="1:7" x14ac:dyDescent="0.25">
      <c r="A205" s="1">
        <v>0.66666666666666663</v>
      </c>
      <c r="B205">
        <v>4608.4615384615381</v>
      </c>
      <c r="C205">
        <v>1</v>
      </c>
      <c r="D205">
        <f t="shared" si="12"/>
        <v>-0.86602540378443837</v>
      </c>
      <c r="E205">
        <f t="shared" si="13"/>
        <v>-0.50000000000000044</v>
      </c>
      <c r="F205">
        <f t="shared" si="14"/>
        <v>5117.091273908195</v>
      </c>
      <c r="G205">
        <f t="shared" si="15"/>
        <v>-508.62973544665692</v>
      </c>
    </row>
    <row r="206" spans="1:7" x14ac:dyDescent="0.25">
      <c r="A206" s="1">
        <v>0.67013888888888884</v>
      </c>
      <c r="B206">
        <v>4545.583333333333</v>
      </c>
      <c r="C206">
        <v>1</v>
      </c>
      <c r="D206">
        <f t="shared" si="12"/>
        <v>-0.87672675570750769</v>
      </c>
      <c r="E206">
        <f t="shared" si="13"/>
        <v>-0.48098876891938769</v>
      </c>
      <c r="F206">
        <f t="shared" si="14"/>
        <v>5113.9888827211807</v>
      </c>
      <c r="G206">
        <f t="shared" si="15"/>
        <v>-568.40554938784771</v>
      </c>
    </row>
    <row r="207" spans="1:7" x14ac:dyDescent="0.25">
      <c r="A207" s="1">
        <v>0.67361111111111116</v>
      </c>
      <c r="B207">
        <v>4601.3846153846152</v>
      </c>
      <c r="C207">
        <v>1</v>
      </c>
      <c r="D207">
        <f t="shared" si="12"/>
        <v>-0.88701083317822182</v>
      </c>
      <c r="E207">
        <f t="shared" si="13"/>
        <v>-0.46174861323503358</v>
      </c>
      <c r="F207">
        <f t="shared" si="14"/>
        <v>5109.9616385761437</v>
      </c>
      <c r="G207">
        <f t="shared" si="15"/>
        <v>-508.5770231915285</v>
      </c>
    </row>
    <row r="208" spans="1:7" x14ac:dyDescent="0.25">
      <c r="A208" s="1">
        <v>0.67708333333333337</v>
      </c>
      <c r="B208">
        <v>4579.916666666667</v>
      </c>
      <c r="C208">
        <v>1</v>
      </c>
      <c r="D208">
        <f t="shared" si="12"/>
        <v>-0.89687274153268826</v>
      </c>
      <c r="E208">
        <f t="shared" si="13"/>
        <v>-0.44228869021900136</v>
      </c>
      <c r="F208">
        <f t="shared" si="14"/>
        <v>5105.0114582231799</v>
      </c>
      <c r="G208">
        <f t="shared" si="15"/>
        <v>-525.09479155651297</v>
      </c>
    </row>
    <row r="209" spans="1:7" x14ac:dyDescent="0.25">
      <c r="A209" s="1">
        <v>0.68055555555555547</v>
      </c>
      <c r="B209">
        <v>4644.2142857142853</v>
      </c>
      <c r="C209">
        <v>1</v>
      </c>
      <c r="D209">
        <f t="shared" si="12"/>
        <v>-0.90630778703664971</v>
      </c>
      <c r="E209">
        <f t="shared" si="13"/>
        <v>-0.42261826174069994</v>
      </c>
      <c r="F209">
        <f t="shared" si="14"/>
        <v>5099.1406976800372</v>
      </c>
      <c r="G209">
        <f t="shared" si="15"/>
        <v>-454.92641196575187</v>
      </c>
    </row>
    <row r="210" spans="1:7" x14ac:dyDescent="0.25">
      <c r="A210" s="1">
        <v>0.68402777777777779</v>
      </c>
      <c r="B210">
        <v>4611.5555555555557</v>
      </c>
      <c r="C210">
        <v>1</v>
      </c>
      <c r="D210">
        <f t="shared" si="12"/>
        <v>-0.9153114791194471</v>
      </c>
      <c r="E210">
        <f t="shared" si="13"/>
        <v>-0.40274668985873735</v>
      </c>
      <c r="F210">
        <f t="shared" si="14"/>
        <v>5092.3521511107747</v>
      </c>
      <c r="G210">
        <f t="shared" si="15"/>
        <v>-480.79659555521903</v>
      </c>
    </row>
    <row r="211" spans="1:7" x14ac:dyDescent="0.25">
      <c r="A211" s="1">
        <v>0.6875</v>
      </c>
      <c r="B211">
        <v>4678.25</v>
      </c>
      <c r="C211">
        <v>1</v>
      </c>
      <c r="D211">
        <f t="shared" si="12"/>
        <v>-0.92387953251128652</v>
      </c>
      <c r="E211">
        <f t="shared" si="13"/>
        <v>-0.38268343236509034</v>
      </c>
      <c r="F211">
        <f t="shared" si="14"/>
        <v>5084.6490494958925</v>
      </c>
      <c r="G211">
        <f t="shared" si="15"/>
        <v>-406.39904949589254</v>
      </c>
    </row>
    <row r="212" spans="1:7" x14ac:dyDescent="0.25">
      <c r="A212" s="1">
        <v>0.69097222222222221</v>
      </c>
      <c r="B212">
        <v>4702.0714285714284</v>
      </c>
      <c r="C212">
        <v>1</v>
      </c>
      <c r="D212">
        <f t="shared" si="12"/>
        <v>-0.93200786928279844</v>
      </c>
      <c r="E212">
        <f t="shared" si="13"/>
        <v>-0.3624380382837018</v>
      </c>
      <c r="F212">
        <f t="shared" si="14"/>
        <v>5076.0350590945618</v>
      </c>
      <c r="G212">
        <f t="shared" si="15"/>
        <v>-373.96363052313336</v>
      </c>
    </row>
    <row r="213" spans="1:7" x14ac:dyDescent="0.25">
      <c r="A213" s="1">
        <v>0.69444444444444453</v>
      </c>
      <c r="B213">
        <v>4703.1538461538457</v>
      </c>
      <c r="C213">
        <v>1</v>
      </c>
      <c r="D213">
        <f t="shared" si="12"/>
        <v>-0.93969262078590843</v>
      </c>
      <c r="E213">
        <f t="shared" si="13"/>
        <v>-0.34202014332566855</v>
      </c>
      <c r="F213">
        <f t="shared" si="14"/>
        <v>5066.5142796996797</v>
      </c>
      <c r="G213">
        <f t="shared" si="15"/>
        <v>-363.36043354583398</v>
      </c>
    </row>
    <row r="214" spans="1:7" x14ac:dyDescent="0.25">
      <c r="A214" s="1">
        <v>0.69791666666666663</v>
      </c>
      <c r="B214">
        <v>4712</v>
      </c>
      <c r="C214">
        <v>1</v>
      </c>
      <c r="D214">
        <f t="shared" si="12"/>
        <v>-0.94693012949510558</v>
      </c>
      <c r="E214">
        <f t="shared" si="13"/>
        <v>-0.32143946530316181</v>
      </c>
      <c r="F214">
        <f t="shared" si="14"/>
        <v>5056.091242686598</v>
      </c>
      <c r="G214">
        <f t="shared" si="15"/>
        <v>-344.09124268659798</v>
      </c>
    </row>
    <row r="215" spans="1:7" x14ac:dyDescent="0.25">
      <c r="A215" s="1">
        <v>0.70138888888888884</v>
      </c>
      <c r="B215">
        <v>4714.5</v>
      </c>
      <c r="C215">
        <v>1</v>
      </c>
      <c r="D215">
        <f t="shared" si="12"/>
        <v>-0.95371695074822671</v>
      </c>
      <c r="E215">
        <f t="shared" si="13"/>
        <v>-0.30070579950427379</v>
      </c>
      <c r="F215">
        <f t="shared" si="14"/>
        <v>5044.7709088564206</v>
      </c>
      <c r="G215">
        <f t="shared" si="15"/>
        <v>-330.27090885642065</v>
      </c>
    </row>
    <row r="216" spans="1:7" x14ac:dyDescent="0.25">
      <c r="A216" s="1">
        <v>0.70486111111111116</v>
      </c>
      <c r="B216">
        <v>4720.8999999999996</v>
      </c>
      <c r="C216">
        <v>1</v>
      </c>
      <c r="D216">
        <f t="shared" si="12"/>
        <v>-0.9600498543859286</v>
      </c>
      <c r="E216">
        <f t="shared" si="13"/>
        <v>-0.27982901403099236</v>
      </c>
      <c r="F216">
        <f t="shared" si="14"/>
        <v>5032.5586660749477</v>
      </c>
      <c r="G216">
        <f t="shared" si="15"/>
        <v>-311.65866607494809</v>
      </c>
    </row>
    <row r="217" spans="1:7" x14ac:dyDescent="0.25">
      <c r="A217" s="1">
        <v>0.70833333333333337</v>
      </c>
      <c r="B217">
        <v>4732.8571428571431</v>
      </c>
      <c r="C217">
        <v>1</v>
      </c>
      <c r="D217">
        <f t="shared" si="12"/>
        <v>-0.96592582628906831</v>
      </c>
      <c r="E217">
        <f t="shared" si="13"/>
        <v>-0.25881904510252063</v>
      </c>
      <c r="F217">
        <f t="shared" si="14"/>
        <v>5019.4603267083266</v>
      </c>
      <c r="G217">
        <f t="shared" si="15"/>
        <v>-286.60318385118353</v>
      </c>
    </row>
    <row r="218" spans="1:7" x14ac:dyDescent="0.25">
      <c r="A218" s="1">
        <v>0.71180555555555547</v>
      </c>
      <c r="B218">
        <v>4732.8571428571431</v>
      </c>
      <c r="C218">
        <v>1</v>
      </c>
      <c r="D218">
        <f t="shared" si="12"/>
        <v>-0.97134206981326132</v>
      </c>
      <c r="E218">
        <f t="shared" si="13"/>
        <v>-0.23768589232617343</v>
      </c>
      <c r="F218">
        <f t="shared" si="14"/>
        <v>5005.482124856695</v>
      </c>
      <c r="G218">
        <f t="shared" si="15"/>
        <v>-272.62498199955189</v>
      </c>
    </row>
    <row r="219" spans="1:7" x14ac:dyDescent="0.25">
      <c r="A219" s="1">
        <v>0.71527777777777779</v>
      </c>
      <c r="B219">
        <v>4683.6000000000004</v>
      </c>
      <c r="C219">
        <v>1</v>
      </c>
      <c r="D219">
        <f t="shared" si="12"/>
        <v>-0.97629600711993336</v>
      </c>
      <c r="E219">
        <f t="shared" si="13"/>
        <v>-0.21643961393810282</v>
      </c>
      <c r="F219">
        <f t="shared" si="14"/>
        <v>4990.630713387076</v>
      </c>
      <c r="G219">
        <f t="shared" si="15"/>
        <v>-307.03071338707559</v>
      </c>
    </row>
    <row r="220" spans="1:7" x14ac:dyDescent="0.25">
      <c r="A220" s="1">
        <v>0.71875</v>
      </c>
      <c r="B220">
        <v>4748.25</v>
      </c>
      <c r="C220">
        <v>1</v>
      </c>
      <c r="D220">
        <f t="shared" si="12"/>
        <v>-0.98078528040323032</v>
      </c>
      <c r="E220">
        <f t="shared" si="13"/>
        <v>-0.19509032201612866</v>
      </c>
      <c r="F220">
        <f t="shared" si="14"/>
        <v>4974.9131607669797</v>
      </c>
      <c r="G220">
        <f t="shared" si="15"/>
        <v>-226.66316076697967</v>
      </c>
    </row>
    <row r="221" spans="1:7" x14ac:dyDescent="0.25">
      <c r="A221" s="1">
        <v>0.72222222222222221</v>
      </c>
      <c r="B221">
        <v>4789.5</v>
      </c>
      <c r="C221">
        <v>1</v>
      </c>
      <c r="D221">
        <f t="shared" si="12"/>
        <v>-0.98480775301220802</v>
      </c>
      <c r="E221">
        <f t="shared" si="13"/>
        <v>-0.17364817766693033</v>
      </c>
      <c r="F221">
        <f t="shared" si="14"/>
        <v>4958.3369477001934</v>
      </c>
      <c r="G221">
        <f t="shared" si="15"/>
        <v>-168.83694770019338</v>
      </c>
    </row>
    <row r="222" spans="1:7" x14ac:dyDescent="0.25">
      <c r="A222" s="1">
        <v>0.72569444444444453</v>
      </c>
      <c r="B222">
        <v>4766</v>
      </c>
      <c r="C222">
        <v>1</v>
      </c>
      <c r="D222">
        <f t="shared" si="12"/>
        <v>-0.98836151046776077</v>
      </c>
      <c r="E222">
        <f t="shared" si="13"/>
        <v>-0.15212338618991628</v>
      </c>
      <c r="F222">
        <f t="shared" si="14"/>
        <v>4940.9099635663715</v>
      </c>
      <c r="G222">
        <f t="shared" si="15"/>
        <v>-174.90996356637152</v>
      </c>
    </row>
    <row r="223" spans="1:7" x14ac:dyDescent="0.25">
      <c r="A223" s="1">
        <v>0.72916666666666663</v>
      </c>
      <c r="B223">
        <v>4834.272727272727</v>
      </c>
      <c r="C223">
        <v>1</v>
      </c>
      <c r="D223">
        <f t="shared" si="12"/>
        <v>-0.99144486137381038</v>
      </c>
      <c r="E223">
        <f t="shared" si="13"/>
        <v>-0.13052619222005163</v>
      </c>
      <c r="F223">
        <f t="shared" si="14"/>
        <v>4922.6405026661205</v>
      </c>
      <c r="G223">
        <f t="shared" si="15"/>
        <v>-88.367775393393458</v>
      </c>
    </row>
    <row r="224" spans="1:7" x14ac:dyDescent="0.25">
      <c r="A224" s="1">
        <v>0.73263888888888884</v>
      </c>
      <c r="B224">
        <v>4838.9285714285716</v>
      </c>
      <c r="C224">
        <v>1</v>
      </c>
      <c r="D224">
        <f t="shared" si="12"/>
        <v>-0.99405633822231954</v>
      </c>
      <c r="E224">
        <f t="shared" si="13"/>
        <v>-0.10886687485196507</v>
      </c>
      <c r="F224">
        <f t="shared" si="14"/>
        <v>4903.5372602733596</v>
      </c>
      <c r="G224">
        <f t="shared" si="15"/>
        <v>-64.608688844788048</v>
      </c>
    </row>
    <row r="225" spans="1:7" x14ac:dyDescent="0.25">
      <c r="A225" s="1">
        <v>0.73611111111111116</v>
      </c>
      <c r="B225">
        <v>4855.083333333333</v>
      </c>
      <c r="C225">
        <v>1</v>
      </c>
      <c r="D225">
        <f t="shared" si="12"/>
        <v>-0.99619469809174555</v>
      </c>
      <c r="E225">
        <f t="shared" si="13"/>
        <v>-8.7155742747658249E-2</v>
      </c>
      <c r="F225">
        <f t="shared" si="14"/>
        <v>4883.6093284968365</v>
      </c>
      <c r="G225">
        <f t="shared" si="15"/>
        <v>-28.525995163503467</v>
      </c>
    </row>
    <row r="226" spans="1:7" x14ac:dyDescent="0.25">
      <c r="A226" s="1">
        <v>0.73958333333333337</v>
      </c>
      <c r="B226">
        <v>4860.1428571428569</v>
      </c>
      <c r="C226">
        <v>1</v>
      </c>
      <c r="D226">
        <f t="shared" si="12"/>
        <v>-0.99785892323860348</v>
      </c>
      <c r="E226">
        <f t="shared" si="13"/>
        <v>-6.5403129230142729E-2</v>
      </c>
      <c r="F226">
        <f t="shared" si="14"/>
        <v>4862.8661919527849</v>
      </c>
      <c r="G226">
        <f t="shared" si="15"/>
        <v>-2.7233348099280192</v>
      </c>
    </row>
    <row r="227" spans="1:7" x14ac:dyDescent="0.25">
      <c r="A227" s="1">
        <v>0.74305555555555547</v>
      </c>
      <c r="B227">
        <v>4868.25</v>
      </c>
      <c r="C227">
        <v>1</v>
      </c>
      <c r="D227">
        <f t="shared" si="12"/>
        <v>-0.99904822158185769</v>
      </c>
      <c r="E227">
        <f t="shared" si="13"/>
        <v>-4.361938736533702E-2</v>
      </c>
      <c r="F227">
        <f t="shared" si="14"/>
        <v>4841.3177232507569</v>
      </c>
      <c r="G227">
        <f t="shared" si="15"/>
        <v>26.932276749243101</v>
      </c>
    </row>
    <row r="228" spans="1:7" x14ac:dyDescent="0.25">
      <c r="A228" s="1">
        <v>0.74652777777777779</v>
      </c>
      <c r="B228">
        <v>4815.7142857142853</v>
      </c>
      <c r="C228">
        <v>1</v>
      </c>
      <c r="D228">
        <f t="shared" si="12"/>
        <v>-0.99976202707990913</v>
      </c>
      <c r="E228">
        <f t="shared" si="13"/>
        <v>-2.1814885034560836E-2</v>
      </c>
      <c r="F228">
        <f t="shared" si="14"/>
        <v>4818.9741782947904</v>
      </c>
      <c r="G228">
        <f t="shared" si="15"/>
        <v>-3.2598925805050385</v>
      </c>
    </row>
    <row r="229" spans="1:7" x14ac:dyDescent="0.25">
      <c r="A229" s="1">
        <v>0.74653935185185183</v>
      </c>
      <c r="B229">
        <v>4918</v>
      </c>
      <c r="C229">
        <v>1</v>
      </c>
      <c r="D229">
        <f t="shared" si="12"/>
        <v>-0.99976361085949605</v>
      </c>
      <c r="E229">
        <f t="shared" si="13"/>
        <v>-2.1742180230654145E-2</v>
      </c>
      <c r="F229">
        <f t="shared" si="14"/>
        <v>4818.8983820380245</v>
      </c>
      <c r="G229">
        <f t="shared" si="15"/>
        <v>99.101617961975535</v>
      </c>
    </row>
    <row r="230" spans="1:7" x14ac:dyDescent="0.25">
      <c r="A230" s="1">
        <v>0.75</v>
      </c>
      <c r="B230">
        <v>4842.333333333333</v>
      </c>
      <c r="C230">
        <v>1</v>
      </c>
      <c r="D230">
        <f t="shared" si="12"/>
        <v>-1</v>
      </c>
      <c r="E230">
        <f t="shared" si="13"/>
        <v>-1.83772268236293E-16</v>
      </c>
      <c r="F230">
        <f t="shared" si="14"/>
        <v>4795.8461914021645</v>
      </c>
      <c r="G230">
        <f t="shared" si="15"/>
        <v>46.48714193116848</v>
      </c>
    </row>
    <row r="231" spans="1:7" x14ac:dyDescent="0.25">
      <c r="A231" s="1">
        <v>0.75347222222222221</v>
      </c>
      <c r="B231">
        <v>4842.7142857142853</v>
      </c>
      <c r="C231">
        <v>1</v>
      </c>
      <c r="D231">
        <f t="shared" si="12"/>
        <v>-0.99976202707990913</v>
      </c>
      <c r="E231">
        <f t="shared" si="13"/>
        <v>2.1814885034560468E-2</v>
      </c>
      <c r="F231">
        <f t="shared" si="14"/>
        <v>4771.944770242033</v>
      </c>
      <c r="G231">
        <f t="shared" si="15"/>
        <v>70.769515472252351</v>
      </c>
    </row>
    <row r="232" spans="1:7" x14ac:dyDescent="0.25">
      <c r="A232" s="1">
        <v>0.75694444444444453</v>
      </c>
      <c r="B232">
        <v>4794</v>
      </c>
      <c r="C232">
        <v>1</v>
      </c>
      <c r="D232">
        <f t="shared" si="12"/>
        <v>-0.99904822158185769</v>
      </c>
      <c r="E232">
        <f t="shared" si="13"/>
        <v>4.3619387365336652E-2</v>
      </c>
      <c r="F232">
        <f t="shared" si="14"/>
        <v>4747.2812905963674</v>
      </c>
      <c r="G232">
        <f t="shared" si="15"/>
        <v>46.718709403632602</v>
      </c>
    </row>
    <row r="233" spans="1:7" x14ac:dyDescent="0.25">
      <c r="A233" s="1">
        <v>0.76041666666666663</v>
      </c>
      <c r="B233">
        <v>4844.3076923076924</v>
      </c>
      <c r="C233">
        <v>1</v>
      </c>
      <c r="D233">
        <f t="shared" si="12"/>
        <v>-0.99785892323860359</v>
      </c>
      <c r="E233">
        <f t="shared" si="13"/>
        <v>6.5403129230142368E-2</v>
      </c>
      <c r="F233">
        <f t="shared" si="14"/>
        <v>4721.8674909457159</v>
      </c>
      <c r="G233">
        <f t="shared" si="15"/>
        <v>122.44020136197651</v>
      </c>
    </row>
    <row r="234" spans="1:7" x14ac:dyDescent="0.25">
      <c r="A234" s="1">
        <v>0.76388888888888884</v>
      </c>
      <c r="B234">
        <v>4776.7142857142853</v>
      </c>
      <c r="C234">
        <v>1</v>
      </c>
      <c r="D234">
        <f t="shared" si="12"/>
        <v>-0.99619469809174555</v>
      </c>
      <c r="E234">
        <f t="shared" si="13"/>
        <v>8.7155742747657888E-2</v>
      </c>
      <c r="F234">
        <f t="shared" si="14"/>
        <v>4695.7154668823005</v>
      </c>
      <c r="G234">
        <f t="shared" si="15"/>
        <v>80.998818831984863</v>
      </c>
    </row>
    <row r="235" spans="1:7" x14ac:dyDescent="0.25">
      <c r="A235" s="1">
        <v>0.76736111111111116</v>
      </c>
      <c r="B235">
        <v>4796.2</v>
      </c>
      <c r="C235">
        <v>1</v>
      </c>
      <c r="D235">
        <f t="shared" si="12"/>
        <v>-0.99405633822231965</v>
      </c>
      <c r="E235">
        <f t="shared" si="13"/>
        <v>0.10886687485196471</v>
      </c>
      <c r="F235">
        <f t="shared" si="14"/>
        <v>4668.8376653531877</v>
      </c>
      <c r="G235">
        <f t="shared" si="15"/>
        <v>127.36233464681209</v>
      </c>
    </row>
    <row r="236" spans="1:7" x14ac:dyDescent="0.25">
      <c r="A236" s="1">
        <v>0.77083333333333337</v>
      </c>
      <c r="B236">
        <v>4737.7692307692305</v>
      </c>
      <c r="C236">
        <v>1</v>
      </c>
      <c r="D236">
        <f t="shared" si="12"/>
        <v>-0.99144486137381049</v>
      </c>
      <c r="E236">
        <f t="shared" si="13"/>
        <v>0.13052619222005127</v>
      </c>
      <c r="F236">
        <f t="shared" si="14"/>
        <v>4641.2468787362086</v>
      </c>
      <c r="G236">
        <f t="shared" si="15"/>
        <v>96.522352033021889</v>
      </c>
    </row>
    <row r="237" spans="1:7" x14ac:dyDescent="0.25">
      <c r="A237" s="1">
        <v>0.77430555555555547</v>
      </c>
      <c r="B237">
        <v>4743</v>
      </c>
      <c r="C237">
        <v>1</v>
      </c>
      <c r="D237">
        <f t="shared" si="12"/>
        <v>-0.98836151046776088</v>
      </c>
      <c r="E237">
        <f t="shared" si="13"/>
        <v>0.15212338618991592</v>
      </c>
      <c r="F237">
        <f t="shared" si="14"/>
        <v>4612.9562387514816</v>
      </c>
      <c r="G237">
        <f t="shared" si="15"/>
        <v>130.04376124851842</v>
      </c>
    </row>
    <row r="238" spans="1:7" x14ac:dyDescent="0.25">
      <c r="A238" s="1">
        <v>0.77777777777777779</v>
      </c>
      <c r="B238">
        <v>4666.4285714285716</v>
      </c>
      <c r="C238">
        <v>1</v>
      </c>
      <c r="D238">
        <f t="shared" si="12"/>
        <v>-0.98480775301220813</v>
      </c>
      <c r="E238">
        <f t="shared" si="13"/>
        <v>0.17364817766692997</v>
      </c>
      <c r="F238">
        <f t="shared" si="14"/>
        <v>4583.9792102114225</v>
      </c>
      <c r="G238">
        <f t="shared" si="15"/>
        <v>82.449361217149089</v>
      </c>
    </row>
    <row r="239" spans="1:7" x14ac:dyDescent="0.25">
      <c r="A239" s="1">
        <v>0.78125</v>
      </c>
      <c r="B239">
        <v>4666.4285714285716</v>
      </c>
      <c r="C239">
        <v>1</v>
      </c>
      <c r="D239">
        <f t="shared" si="12"/>
        <v>-0.98078528040323043</v>
      </c>
      <c r="E239">
        <f t="shared" si="13"/>
        <v>0.1950903220161283</v>
      </c>
      <c r="F239">
        <f t="shared" si="14"/>
        <v>4554.3295846122255</v>
      </c>
      <c r="G239">
        <f t="shared" si="15"/>
        <v>112.09898681634604</v>
      </c>
    </row>
    <row r="240" spans="1:7" x14ac:dyDescent="0.25">
      <c r="A240" s="1">
        <v>0.78472222222222221</v>
      </c>
      <c r="B240">
        <v>4603.1428571428569</v>
      </c>
      <c r="C240">
        <v>1</v>
      </c>
      <c r="D240">
        <f t="shared" si="12"/>
        <v>-0.97629600711993347</v>
      </c>
      <c r="E240">
        <f t="shared" si="13"/>
        <v>0.21643961393810246</v>
      </c>
      <c r="F240">
        <f t="shared" si="14"/>
        <v>4524.0214735698601</v>
      </c>
      <c r="G240">
        <f t="shared" si="15"/>
        <v>79.12138357299682</v>
      </c>
    </row>
    <row r="241" spans="1:7" x14ac:dyDescent="0.25">
      <c r="A241" s="1">
        <v>0.78819444444444453</v>
      </c>
      <c r="B241">
        <v>4608.75</v>
      </c>
      <c r="C241">
        <v>1</v>
      </c>
      <c r="D241">
        <f t="shared" si="12"/>
        <v>-0.97134206981326143</v>
      </c>
      <c r="E241">
        <f t="shared" si="13"/>
        <v>0.23768589232617307</v>
      </c>
      <c r="F241">
        <f t="shared" si="14"/>
        <v>4493.0693021036968</v>
      </c>
      <c r="G241">
        <f t="shared" si="15"/>
        <v>115.68069789630317</v>
      </c>
    </row>
    <row r="242" spans="1:7" x14ac:dyDescent="0.25">
      <c r="A242" s="1">
        <v>0.79166666666666663</v>
      </c>
      <c r="B242">
        <v>4585.6923076923076</v>
      </c>
      <c r="C242">
        <v>1</v>
      </c>
      <c r="D242">
        <f t="shared" si="12"/>
        <v>-0.96592582628906842</v>
      </c>
      <c r="E242">
        <f t="shared" si="13"/>
        <v>0.2588190451025203</v>
      </c>
      <c r="F242">
        <f t="shared" si="14"/>
        <v>4461.4878017709934</v>
      </c>
      <c r="G242">
        <f t="shared" si="15"/>
        <v>124.20450592131419</v>
      </c>
    </row>
    <row r="243" spans="1:7" x14ac:dyDescent="0.25">
      <c r="A243" s="1">
        <v>0.79513888888888884</v>
      </c>
      <c r="B243">
        <v>4577.1538461538457</v>
      </c>
      <c r="C243">
        <v>1</v>
      </c>
      <c r="D243">
        <f t="shared" si="12"/>
        <v>-0.96004985438592871</v>
      </c>
      <c r="E243">
        <f t="shared" si="13"/>
        <v>0.27982901403099197</v>
      </c>
      <c r="F243">
        <f t="shared" si="14"/>
        <v>4429.2920036554569</v>
      </c>
      <c r="G243">
        <f t="shared" si="15"/>
        <v>147.8618424983888</v>
      </c>
    </row>
    <row r="244" spans="1:7" x14ac:dyDescent="0.25">
      <c r="A244" s="1">
        <v>0.79861111111111116</v>
      </c>
      <c r="B244">
        <v>4498.2857142857147</v>
      </c>
      <c r="C244">
        <v>1</v>
      </c>
      <c r="D244">
        <f t="shared" si="12"/>
        <v>-0.95371695074822682</v>
      </c>
      <c r="E244">
        <f t="shared" si="13"/>
        <v>0.30070579950427345</v>
      </c>
      <c r="F244">
        <f t="shared" si="14"/>
        <v>4396.4972312132722</v>
      </c>
      <c r="G244">
        <f t="shared" si="15"/>
        <v>101.78848307244243</v>
      </c>
    </row>
    <row r="245" spans="1:7" x14ac:dyDescent="0.25">
      <c r="A245" s="1">
        <v>0.80208333333333337</v>
      </c>
      <c r="B245">
        <v>4498.2857142857147</v>
      </c>
      <c r="C245">
        <v>1</v>
      </c>
      <c r="D245">
        <f t="shared" si="12"/>
        <v>-0.94693012949510569</v>
      </c>
      <c r="E245">
        <f t="shared" si="13"/>
        <v>0.32143946530316148</v>
      </c>
      <c r="F245">
        <f t="shared" si="14"/>
        <v>4363.1190929799659</v>
      </c>
      <c r="G245">
        <f t="shared" si="15"/>
        <v>135.16662130574878</v>
      </c>
    </row>
    <row r="246" spans="1:7" x14ac:dyDescent="0.25">
      <c r="A246" s="1">
        <v>0.80555555555555547</v>
      </c>
      <c r="B246">
        <v>4442.5384615384619</v>
      </c>
      <c r="C246">
        <v>1</v>
      </c>
      <c r="D246">
        <f t="shared" si="12"/>
        <v>-0.93969262078590854</v>
      </c>
      <c r="E246">
        <f t="shared" si="13"/>
        <v>0.34202014332566816</v>
      </c>
      <c r="F246">
        <f t="shared" si="14"/>
        <v>4329.1734751415797</v>
      </c>
      <c r="G246">
        <f t="shared" si="15"/>
        <v>113.36498639688216</v>
      </c>
    </row>
    <row r="247" spans="1:7" x14ac:dyDescent="0.25">
      <c r="A247" s="1">
        <v>0.80902777777777779</v>
      </c>
      <c r="B247">
        <v>4471</v>
      </c>
      <c r="C247">
        <v>1</v>
      </c>
      <c r="D247">
        <f t="shared" si="12"/>
        <v>-0.93200786928279855</v>
      </c>
      <c r="E247">
        <f t="shared" si="13"/>
        <v>0.36243803828370147</v>
      </c>
      <c r="F247">
        <f t="shared" si="14"/>
        <v>4294.6765339737167</v>
      </c>
      <c r="G247">
        <f t="shared" si="15"/>
        <v>176.32346602628331</v>
      </c>
    </row>
    <row r="248" spans="1:7" x14ac:dyDescent="0.25">
      <c r="A248" s="1">
        <v>0.8125</v>
      </c>
      <c r="B248">
        <v>4446.2142857142853</v>
      </c>
      <c r="C248">
        <v>1</v>
      </c>
      <c r="D248">
        <f t="shared" si="12"/>
        <v>-0.92387953251128663</v>
      </c>
      <c r="E248">
        <f t="shared" si="13"/>
        <v>0.38268343236509</v>
      </c>
      <c r="F248">
        <f t="shared" si="14"/>
        <v>4259.644688152026</v>
      </c>
      <c r="G248">
        <f t="shared" si="15"/>
        <v>186.56959756225933</v>
      </c>
    </row>
    <row r="249" spans="1:7" x14ac:dyDescent="0.25">
      <c r="A249" s="1">
        <v>0.81597222222222221</v>
      </c>
      <c r="B249">
        <v>4454.7692307692305</v>
      </c>
      <c r="C249">
        <v>1</v>
      </c>
      <c r="D249">
        <f t="shared" si="12"/>
        <v>-0.91531147911944721</v>
      </c>
      <c r="E249">
        <f t="shared" si="13"/>
        <v>0.40274668985873702</v>
      </c>
      <c r="F249">
        <f t="shared" si="14"/>
        <v>4224.0946109378001</v>
      </c>
      <c r="G249">
        <f t="shared" si="15"/>
        <v>230.67461983143039</v>
      </c>
    </row>
    <row r="250" spans="1:7" x14ac:dyDescent="0.25">
      <c r="A250" s="1">
        <v>0.81944444444444453</v>
      </c>
      <c r="B250">
        <v>4430</v>
      </c>
      <c r="C250">
        <v>1</v>
      </c>
      <c r="D250">
        <f t="shared" si="12"/>
        <v>-0.90630778703664994</v>
      </c>
      <c r="E250">
        <f t="shared" si="13"/>
        <v>0.42261826174069961</v>
      </c>
      <c r="F250">
        <f t="shared" si="14"/>
        <v>4188.0432222424051</v>
      </c>
      <c r="G250">
        <f t="shared" si="15"/>
        <v>241.95677775759486</v>
      </c>
    </row>
    <row r="251" spans="1:7" x14ac:dyDescent="0.25">
      <c r="A251" s="1">
        <v>0.82291666666666663</v>
      </c>
      <c r="B251">
        <v>4426.272727272727</v>
      </c>
      <c r="C251">
        <v>1</v>
      </c>
      <c r="D251">
        <f t="shared" si="12"/>
        <v>-0.89687274153268848</v>
      </c>
      <c r="E251">
        <f t="shared" si="13"/>
        <v>0.44228869021900102</v>
      </c>
      <c r="F251">
        <f t="shared" si="14"/>
        <v>4151.5076805743274</v>
      </c>
      <c r="G251">
        <f t="shared" si="15"/>
        <v>274.7650466983996</v>
      </c>
    </row>
    <row r="252" spans="1:7" x14ac:dyDescent="0.25">
      <c r="A252" s="1">
        <v>0.82638888888888884</v>
      </c>
      <c r="B252">
        <v>4396.3846153846152</v>
      </c>
      <c r="C252">
        <v>1</v>
      </c>
      <c r="D252">
        <f t="shared" si="12"/>
        <v>-0.88701083317822205</v>
      </c>
      <c r="E252">
        <f t="shared" si="13"/>
        <v>0.46174861323503325</v>
      </c>
      <c r="F252">
        <f t="shared" si="14"/>
        <v>4114.5053748726395</v>
      </c>
      <c r="G252">
        <f t="shared" si="15"/>
        <v>281.87924051197569</v>
      </c>
    </row>
    <row r="253" spans="1:7" x14ac:dyDescent="0.25">
      <c r="A253" s="1">
        <v>0.82986111111111116</v>
      </c>
      <c r="B253">
        <v>4343.75</v>
      </c>
      <c r="C253">
        <v>1</v>
      </c>
      <c r="D253">
        <f t="shared" si="12"/>
        <v>-0.87672675570750791</v>
      </c>
      <c r="E253">
        <f t="shared" si="13"/>
        <v>0.48098876891938736</v>
      </c>
      <c r="F253">
        <f t="shared" si="14"/>
        <v>4077.0539162308178</v>
      </c>
      <c r="G253">
        <f t="shared" si="15"/>
        <v>266.69608376918222</v>
      </c>
    </row>
    <row r="254" spans="1:7" x14ac:dyDescent="0.25">
      <c r="A254" s="1">
        <v>0.83333333333333337</v>
      </c>
      <c r="B254">
        <v>4404.3076923076924</v>
      </c>
      <c r="C254">
        <v>1</v>
      </c>
      <c r="D254">
        <f t="shared" si="12"/>
        <v>-0.8660254037844386</v>
      </c>
      <c r="E254">
        <f t="shared" si="13"/>
        <v>0.50000000000000011</v>
      </c>
      <c r="F254">
        <f t="shared" si="14"/>
        <v>4039.1711295148116</v>
      </c>
      <c r="G254">
        <f t="shared" si="15"/>
        <v>365.1365627928808</v>
      </c>
    </row>
    <row r="255" spans="1:7" x14ac:dyDescent="0.25">
      <c r="A255" s="1">
        <v>0.83680555555555547</v>
      </c>
      <c r="B255">
        <v>4403</v>
      </c>
      <c r="C255">
        <v>1</v>
      </c>
      <c r="D255">
        <f t="shared" si="12"/>
        <v>-0.85491187067294683</v>
      </c>
      <c r="E255">
        <f t="shared" si="13"/>
        <v>0.51877325816052111</v>
      </c>
      <c r="F255">
        <f t="shared" si="14"/>
        <v>4000.8750448793735</v>
      </c>
      <c r="G255">
        <f t="shared" si="15"/>
        <v>402.12495512062651</v>
      </c>
    </row>
    <row r="256" spans="1:7" x14ac:dyDescent="0.25">
      <c r="A256" s="1">
        <v>0.84027777777777779</v>
      </c>
      <c r="B256">
        <v>4352.3076923076924</v>
      </c>
      <c r="C256">
        <v>1</v>
      </c>
      <c r="D256">
        <f t="shared" si="12"/>
        <v>-0.84339144581288572</v>
      </c>
      <c r="E256">
        <f t="shared" si="13"/>
        <v>0.53729960834682389</v>
      </c>
      <c r="F256">
        <f t="shared" si="14"/>
        <v>3962.1838891866801</v>
      </c>
      <c r="G256">
        <f t="shared" si="15"/>
        <v>390.12380312101232</v>
      </c>
    </row>
    <row r="257" spans="1:7" x14ac:dyDescent="0.25">
      <c r="A257" s="1">
        <v>0.84375</v>
      </c>
      <c r="B257">
        <v>4340</v>
      </c>
      <c r="C257">
        <v>1</v>
      </c>
      <c r="D257">
        <f t="shared" si="12"/>
        <v>-0.83146961230254546</v>
      </c>
      <c r="E257">
        <f t="shared" si="13"/>
        <v>0.55557023301960184</v>
      </c>
      <c r="F257">
        <f t="shared" si="14"/>
        <v>3923.1160773313377</v>
      </c>
      <c r="G257">
        <f t="shared" si="15"/>
        <v>416.88392266866231</v>
      </c>
    </row>
    <row r="258" spans="1:7" x14ac:dyDescent="0.25">
      <c r="A258" s="1">
        <v>0.84722222222222221</v>
      </c>
      <c r="B258">
        <v>4312.5</v>
      </c>
      <c r="C258">
        <v>1</v>
      </c>
      <c r="D258">
        <f t="shared" si="12"/>
        <v>-0.8191520442889918</v>
      </c>
      <c r="E258">
        <f t="shared" si="13"/>
        <v>0.57357643635104605</v>
      </c>
      <c r="F258">
        <f t="shared" si="14"/>
        <v>3883.69020347588</v>
      </c>
      <c r="G258">
        <f t="shared" si="15"/>
        <v>428.80979652411997</v>
      </c>
    </row>
    <row r="259" spans="1:7" x14ac:dyDescent="0.25">
      <c r="A259" s="1">
        <v>0.85069444444444453</v>
      </c>
      <c r="B259">
        <v>4289.4285714285716</v>
      </c>
      <c r="C259">
        <v>1</v>
      </c>
      <c r="D259">
        <f t="shared" si="12"/>
        <v>-0.80644460426748232</v>
      </c>
      <c r="E259">
        <f t="shared" si="13"/>
        <v>0.59130964836358268</v>
      </c>
      <c r="F259">
        <f t="shared" si="14"/>
        <v>3843.9250322009657</v>
      </c>
      <c r="G259">
        <f t="shared" si="15"/>
        <v>445.50353922760587</v>
      </c>
    </row>
    <row r="260" spans="1:7" x14ac:dyDescent="0.25">
      <c r="A260" s="1">
        <v>0.85070601851851846</v>
      </c>
      <c r="B260">
        <v>4335.5714285714284</v>
      </c>
      <c r="C260">
        <v>1</v>
      </c>
      <c r="D260">
        <f t="shared" si="12"/>
        <v>-0.80640160088398638</v>
      </c>
      <c r="E260">
        <f t="shared" si="13"/>
        <v>0.59136829310654115</v>
      </c>
      <c r="F260">
        <f t="shared" si="14"/>
        <v>3843.7919353401635</v>
      </c>
      <c r="G260">
        <f t="shared" si="15"/>
        <v>491.77949323126495</v>
      </c>
    </row>
    <row r="261" spans="1:7" x14ac:dyDescent="0.25">
      <c r="A261" s="1">
        <v>0.85416666666666663</v>
      </c>
      <c r="B261">
        <v>4285.2857142857147</v>
      </c>
      <c r="C261">
        <v>1</v>
      </c>
      <c r="D261">
        <f t="shared" si="12"/>
        <v>-0.79335334029123517</v>
      </c>
      <c r="E261">
        <f t="shared" si="13"/>
        <v>0.60876142900872054</v>
      </c>
      <c r="F261">
        <f t="shared" si="14"/>
        <v>3803.8394895744495</v>
      </c>
      <c r="G261">
        <f t="shared" si="15"/>
        <v>481.44622471126513</v>
      </c>
    </row>
    <row r="262" spans="1:7" x14ac:dyDescent="0.25">
      <c r="A262" s="1">
        <v>0.85763888888888884</v>
      </c>
      <c r="B262">
        <v>4281.7692307692305</v>
      </c>
      <c r="C262">
        <v>1</v>
      </c>
      <c r="D262">
        <f t="shared" si="12"/>
        <v>-0.77988448309288216</v>
      </c>
      <c r="E262">
        <f t="shared" si="13"/>
        <v>0.62592347218405864</v>
      </c>
      <c r="F262">
        <f t="shared" si="14"/>
        <v>3763.4526541435948</v>
      </c>
      <c r="G262">
        <f t="shared" si="15"/>
        <v>518.31657662563566</v>
      </c>
    </row>
    <row r="263" spans="1:7" x14ac:dyDescent="0.25">
      <c r="A263" s="1">
        <v>0.86111111111111116</v>
      </c>
      <c r="B263">
        <v>4192.8999999999996</v>
      </c>
      <c r="C263">
        <v>1</v>
      </c>
      <c r="D263">
        <f t="shared" si="12"/>
        <v>-0.76604444311897812</v>
      </c>
      <c r="E263">
        <f t="shared" si="13"/>
        <v>0.64278760968653925</v>
      </c>
      <c r="F263">
        <f t="shared" si="14"/>
        <v>3722.7837478547185</v>
      </c>
      <c r="G263">
        <f t="shared" si="15"/>
        <v>470.11625214528112</v>
      </c>
    </row>
    <row r="264" spans="1:7" x14ac:dyDescent="0.25">
      <c r="A264" s="1">
        <v>0.86458333333333337</v>
      </c>
      <c r="B264">
        <v>4212.4615384615381</v>
      </c>
      <c r="C264">
        <v>1</v>
      </c>
      <c r="D264">
        <f t="shared" si="12"/>
        <v>-0.75183980747897716</v>
      </c>
      <c r="E264">
        <f t="shared" si="13"/>
        <v>0.65934581510006907</v>
      </c>
      <c r="F264">
        <f t="shared" si="14"/>
        <v>3681.8521269045987</v>
      </c>
      <c r="G264">
        <f t="shared" si="15"/>
        <v>530.60941155693945</v>
      </c>
    </row>
    <row r="265" spans="1:7" x14ac:dyDescent="0.25">
      <c r="A265" s="1">
        <v>0.86805555555555547</v>
      </c>
      <c r="B265">
        <v>4125.083333333333</v>
      </c>
      <c r="C265">
        <v>1</v>
      </c>
      <c r="D265">
        <f t="shared" si="12"/>
        <v>-0.73727733681012475</v>
      </c>
      <c r="E265">
        <f t="shared" si="13"/>
        <v>0.67559020761565947</v>
      </c>
      <c r="F265">
        <f t="shared" si="14"/>
        <v>3640.6772725279598</v>
      </c>
      <c r="G265">
        <f t="shared" si="15"/>
        <v>484.40606080537327</v>
      </c>
    </row>
    <row r="266" spans="1:7" x14ac:dyDescent="0.25">
      <c r="A266" s="1">
        <v>0.87152777777777779</v>
      </c>
      <c r="B266">
        <v>4168.272727272727</v>
      </c>
      <c r="C266">
        <v>1</v>
      </c>
      <c r="D266">
        <f t="shared" si="12"/>
        <v>-0.72236396205975539</v>
      </c>
      <c r="E266">
        <f t="shared" si="13"/>
        <v>0.69151305578226951</v>
      </c>
      <c r="F266">
        <f t="shared" si="14"/>
        <v>3599.2787817254548</v>
      </c>
      <c r="G266">
        <f t="shared" si="15"/>
        <v>568.99394554727223</v>
      </c>
    </row>
    <row r="267" spans="1:7" x14ac:dyDescent="0.25">
      <c r="A267" s="1">
        <v>0.875</v>
      </c>
      <c r="B267">
        <v>4073.7692307692309</v>
      </c>
      <c r="C267">
        <v>1</v>
      </c>
      <c r="D267">
        <f t="shared" ref="D267:D303" si="16">SIN(A267*2*PI())</f>
        <v>-0.70710678118654768</v>
      </c>
      <c r="E267">
        <f t="shared" ref="E267:E303" si="17">COS(A267*2*PI())</f>
        <v>0.70710678118654735</v>
      </c>
      <c r="F267">
        <f t="shared" ref="F267:F303" si="18">SUMPRODUCT($C$7:$E$7,C267:E267)</f>
        <v>3557.6763579365788</v>
      </c>
      <c r="G267">
        <f t="shared" ref="G267:G303" si="19">B267-F267</f>
        <v>516.09287283265212</v>
      </c>
    </row>
    <row r="268" spans="1:7" x14ac:dyDescent="0.25">
      <c r="A268" s="1">
        <v>0.87847222222222221</v>
      </c>
      <c r="B268">
        <v>4071.3076923076924</v>
      </c>
      <c r="C268">
        <v>1</v>
      </c>
      <c r="D268">
        <f t="shared" si="16"/>
        <v>-0.69151305578226985</v>
      </c>
      <c r="E268">
        <f t="shared" si="17"/>
        <v>0.72236396205975506</v>
      </c>
      <c r="F268">
        <f t="shared" si="18"/>
        <v>3515.8898016618728</v>
      </c>
      <c r="G268">
        <f t="shared" si="19"/>
        <v>555.41789064581963</v>
      </c>
    </row>
    <row r="269" spans="1:7" x14ac:dyDescent="0.25">
      <c r="A269" s="1">
        <v>0.88194444444444453</v>
      </c>
      <c r="B269">
        <v>3990.9285714285716</v>
      </c>
      <c r="C269">
        <v>1</v>
      </c>
      <c r="D269">
        <f t="shared" si="16"/>
        <v>-0.6755902076156598</v>
      </c>
      <c r="E269">
        <f t="shared" si="17"/>
        <v>0.73727733681012442</v>
      </c>
      <c r="F269">
        <f t="shared" si="18"/>
        <v>3473.9390010389679</v>
      </c>
      <c r="G269">
        <f t="shared" si="19"/>
        <v>516.98957038960361</v>
      </c>
    </row>
    <row r="270" spans="1:7" x14ac:dyDescent="0.25">
      <c r="A270" s="1">
        <v>0.88541666666666663</v>
      </c>
      <c r="B270">
        <v>4019.3333333333335</v>
      </c>
      <c r="C270">
        <v>1</v>
      </c>
      <c r="D270">
        <f t="shared" si="16"/>
        <v>-0.6593458151000694</v>
      </c>
      <c r="E270">
        <f t="shared" si="17"/>
        <v>0.75183980747897694</v>
      </c>
      <c r="F270">
        <f t="shared" si="18"/>
        <v>3431.843922376921</v>
      </c>
      <c r="G270">
        <f t="shared" si="19"/>
        <v>587.48941095641248</v>
      </c>
    </row>
    <row r="271" spans="1:7" x14ac:dyDescent="0.25">
      <c r="A271" s="1">
        <v>0.88888888888888884</v>
      </c>
      <c r="B271">
        <v>3870.5</v>
      </c>
      <c r="C271">
        <v>1</v>
      </c>
      <c r="D271">
        <f t="shared" si="16"/>
        <v>-0.64278760968653958</v>
      </c>
      <c r="E271">
        <f t="shared" si="17"/>
        <v>0.76604444311897779</v>
      </c>
      <c r="F271">
        <f t="shared" si="18"/>
        <v>3389.6246006533052</v>
      </c>
      <c r="G271">
        <f t="shared" si="19"/>
        <v>480.87539934669485</v>
      </c>
    </row>
    <row r="272" spans="1:7" x14ac:dyDescent="0.25">
      <c r="A272" s="1">
        <v>0.89236111111111116</v>
      </c>
      <c r="B272">
        <v>3848.3</v>
      </c>
      <c r="C272">
        <v>1</v>
      </c>
      <c r="D272">
        <f t="shared" si="16"/>
        <v>-0.62592347218405897</v>
      </c>
      <c r="E272">
        <f t="shared" si="17"/>
        <v>0.77988448309288183</v>
      </c>
      <c r="F272">
        <f t="shared" si="18"/>
        <v>3347.3011299786726</v>
      </c>
      <c r="G272">
        <f t="shared" si="19"/>
        <v>500.99887002132755</v>
      </c>
    </row>
    <row r="273" spans="1:7" x14ac:dyDescent="0.25">
      <c r="A273" s="1">
        <v>0.89583333333333337</v>
      </c>
      <c r="B273">
        <v>3768.5714285714284</v>
      </c>
      <c r="C273">
        <v>1</v>
      </c>
      <c r="D273">
        <f t="shared" si="16"/>
        <v>-0.60876142900872088</v>
      </c>
      <c r="E273">
        <f t="shared" si="17"/>
        <v>0.79335334029123494</v>
      </c>
      <c r="F273">
        <f t="shared" si="18"/>
        <v>3304.8936540328359</v>
      </c>
      <c r="G273">
        <f t="shared" si="19"/>
        <v>463.67777453859253</v>
      </c>
    </row>
    <row r="274" spans="1:7" x14ac:dyDescent="0.25">
      <c r="A274" s="1">
        <v>0.89930555555555547</v>
      </c>
      <c r="B274">
        <v>3756.2307692307691</v>
      </c>
      <c r="C274">
        <v>1</v>
      </c>
      <c r="D274">
        <f t="shared" si="16"/>
        <v>-0.59130964836358302</v>
      </c>
      <c r="E274">
        <f t="shared" si="17"/>
        <v>0.8064446042674821</v>
      </c>
      <c r="F274">
        <f t="shared" si="18"/>
        <v>3262.4223564775621</v>
      </c>
      <c r="G274">
        <f t="shared" si="19"/>
        <v>493.80841275320699</v>
      </c>
    </row>
    <row r="275" spans="1:7" x14ac:dyDescent="0.25">
      <c r="A275" s="1">
        <v>0.90277777777777779</v>
      </c>
      <c r="B275">
        <v>3595.9166666666665</v>
      </c>
      <c r="C275">
        <v>1</v>
      </c>
      <c r="D275">
        <f t="shared" si="16"/>
        <v>-0.57357643635104649</v>
      </c>
      <c r="E275">
        <f t="shared" si="17"/>
        <v>0.81915204428899158</v>
      </c>
      <c r="F275">
        <f t="shared" si="18"/>
        <v>3219.9074513502483</v>
      </c>
      <c r="G275">
        <f t="shared" si="19"/>
        <v>376.00921531641825</v>
      </c>
    </row>
    <row r="276" spans="1:7" x14ac:dyDescent="0.25">
      <c r="A276" s="1">
        <v>0.90625</v>
      </c>
      <c r="B276">
        <v>3597.5833333333335</v>
      </c>
      <c r="C276">
        <v>1</v>
      </c>
      <c r="D276">
        <f t="shared" si="16"/>
        <v>-0.55557023301960218</v>
      </c>
      <c r="E276">
        <f t="shared" si="17"/>
        <v>0.83146961230254524</v>
      </c>
      <c r="F276">
        <f t="shared" si="18"/>
        <v>3177.3691734431359</v>
      </c>
      <c r="G276">
        <f t="shared" si="19"/>
        <v>420.21415989019761</v>
      </c>
    </row>
    <row r="277" spans="1:7" x14ac:dyDescent="0.25">
      <c r="A277" s="1">
        <v>0.90972222222222221</v>
      </c>
      <c r="B277">
        <v>3492.5833333333335</v>
      </c>
      <c r="C277">
        <v>1</v>
      </c>
      <c r="D277">
        <f t="shared" si="16"/>
        <v>-0.53729960834682422</v>
      </c>
      <c r="E277">
        <f t="shared" si="17"/>
        <v>0.8433914458128855</v>
      </c>
      <c r="F277">
        <f t="shared" si="18"/>
        <v>3134.827768672646</v>
      </c>
      <c r="G277">
        <f t="shared" si="19"/>
        <v>357.75556466068747</v>
      </c>
    </row>
    <row r="278" spans="1:7" x14ac:dyDescent="0.25">
      <c r="A278" s="1">
        <v>0.91319444444444453</v>
      </c>
      <c r="B278">
        <v>3430.125</v>
      </c>
      <c r="C278">
        <v>1</v>
      </c>
      <c r="D278">
        <f t="shared" si="16"/>
        <v>-0.51877325816052144</v>
      </c>
      <c r="E278">
        <f t="shared" si="17"/>
        <v>0.85491187067294661</v>
      </c>
      <c r="F278">
        <f t="shared" si="18"/>
        <v>3092.3034844434114</v>
      </c>
      <c r="G278">
        <f t="shared" si="19"/>
        <v>337.82151555658857</v>
      </c>
    </row>
    <row r="279" spans="1:7" x14ac:dyDescent="0.25">
      <c r="A279" s="1">
        <v>0.91666666666666663</v>
      </c>
      <c r="B279">
        <v>3394.5384615384614</v>
      </c>
      <c r="C279">
        <v>1</v>
      </c>
      <c r="D279">
        <f t="shared" si="16"/>
        <v>-0.50000000000000044</v>
      </c>
      <c r="E279">
        <f t="shared" si="17"/>
        <v>0.86602540378443837</v>
      </c>
      <c r="F279">
        <f t="shared" si="18"/>
        <v>3049.8165600116208</v>
      </c>
      <c r="G279">
        <f t="shared" si="19"/>
        <v>344.72190152684061</v>
      </c>
    </row>
    <row r="280" spans="1:7" x14ac:dyDescent="0.25">
      <c r="A280" s="1">
        <v>0.92013888888888884</v>
      </c>
      <c r="B280">
        <v>3395.0714285714284</v>
      </c>
      <c r="C280">
        <v>1</v>
      </c>
      <c r="D280">
        <f t="shared" si="16"/>
        <v>-0.48098876891938774</v>
      </c>
      <c r="E280">
        <f t="shared" si="17"/>
        <v>0.87672675570750769</v>
      </c>
      <c r="F280">
        <f t="shared" si="18"/>
        <v>3007.3872168522162</v>
      </c>
      <c r="G280">
        <f t="shared" si="19"/>
        <v>387.68421171921227</v>
      </c>
    </row>
    <row r="281" spans="1:7" x14ac:dyDescent="0.25">
      <c r="A281" s="1">
        <v>0.92361111111111116</v>
      </c>
      <c r="B281">
        <v>3297.9285714285716</v>
      </c>
      <c r="C281">
        <v>1</v>
      </c>
      <c r="D281">
        <f t="shared" si="16"/>
        <v>-0.46174861323503363</v>
      </c>
      <c r="E281">
        <f t="shared" si="17"/>
        <v>0.88701083317822182</v>
      </c>
      <c r="F281">
        <f t="shared" si="18"/>
        <v>2965.0356490345775</v>
      </c>
      <c r="G281">
        <f t="shared" si="19"/>
        <v>332.89292239399401</v>
      </c>
    </row>
    <row r="282" spans="1:7" x14ac:dyDescent="0.25">
      <c r="A282" s="1">
        <v>0.92708333333333337</v>
      </c>
      <c r="B282">
        <v>3317.8333333333335</v>
      </c>
      <c r="C282">
        <v>1</v>
      </c>
      <c r="D282">
        <f t="shared" si="16"/>
        <v>-0.44228869021900141</v>
      </c>
      <c r="E282">
        <f t="shared" si="17"/>
        <v>0.89687274153268826</v>
      </c>
      <c r="F282">
        <f t="shared" si="18"/>
        <v>2922.7820136112346</v>
      </c>
      <c r="G282">
        <f t="shared" si="19"/>
        <v>395.05131972209892</v>
      </c>
    </row>
    <row r="283" spans="1:7" x14ac:dyDescent="0.25">
      <c r="A283" s="1">
        <v>0.93055555555555547</v>
      </c>
      <c r="B283">
        <v>3225.1428571428573</v>
      </c>
      <c r="C283">
        <v>1</v>
      </c>
      <c r="D283">
        <f t="shared" si="16"/>
        <v>-0.4226182617407</v>
      </c>
      <c r="E283">
        <f t="shared" si="17"/>
        <v>0.90630778703664971</v>
      </c>
      <c r="F283">
        <f t="shared" si="18"/>
        <v>2880.6464210241984</v>
      </c>
      <c r="G283">
        <f t="shared" si="19"/>
        <v>344.49643611865895</v>
      </c>
    </row>
    <row r="284" spans="1:7" x14ac:dyDescent="0.25">
      <c r="A284" s="1">
        <v>0.93402777777777779</v>
      </c>
      <c r="B284">
        <v>3198.7</v>
      </c>
      <c r="C284">
        <v>1</v>
      </c>
      <c r="D284">
        <f t="shared" si="16"/>
        <v>-0.40274668985873741</v>
      </c>
      <c r="E284">
        <f t="shared" si="17"/>
        <v>0.9153114791194471</v>
      </c>
      <c r="F284">
        <f t="shared" si="18"/>
        <v>2838.6489255334823</v>
      </c>
      <c r="G284">
        <f t="shared" si="19"/>
        <v>360.05107446651755</v>
      </c>
    </row>
    <row r="285" spans="1:7" x14ac:dyDescent="0.25">
      <c r="A285" s="1">
        <v>0.9375</v>
      </c>
      <c r="B285">
        <v>3158.1538461538462</v>
      </c>
      <c r="C285">
        <v>1</v>
      </c>
      <c r="D285">
        <f t="shared" si="16"/>
        <v>-0.38268343236509039</v>
      </c>
      <c r="E285">
        <f t="shared" si="17"/>
        <v>0.92387953251128652</v>
      </c>
      <c r="F285">
        <f t="shared" si="18"/>
        <v>2796.8095156723666</v>
      </c>
      <c r="G285">
        <f t="shared" si="19"/>
        <v>361.34433048147957</v>
      </c>
    </row>
    <row r="286" spans="1:7" x14ac:dyDescent="0.25">
      <c r="A286" s="1">
        <v>0.94097222222222221</v>
      </c>
      <c r="B286">
        <v>3153.3333333333335</v>
      </c>
      <c r="C286">
        <v>1</v>
      </c>
      <c r="D286">
        <f t="shared" si="16"/>
        <v>-0.36243803828370186</v>
      </c>
      <c r="E286">
        <f t="shared" si="17"/>
        <v>0.93200786928279844</v>
      </c>
      <c r="F286">
        <f t="shared" si="18"/>
        <v>2755.1481047339266</v>
      </c>
      <c r="G286">
        <f t="shared" si="19"/>
        <v>398.18522859940686</v>
      </c>
    </row>
    <row r="287" spans="1:7" x14ac:dyDescent="0.25">
      <c r="A287" s="1">
        <v>0.94444444444444453</v>
      </c>
      <c r="B287">
        <v>3091.8571428571427</v>
      </c>
      <c r="C287">
        <v>1</v>
      </c>
      <c r="D287">
        <f t="shared" si="16"/>
        <v>-0.3420201433256686</v>
      </c>
      <c r="E287">
        <f t="shared" si="17"/>
        <v>0.93969262078590843</v>
      </c>
      <c r="F287">
        <f t="shared" si="18"/>
        <v>2713.6845212933968</v>
      </c>
      <c r="G287">
        <f t="shared" si="19"/>
        <v>378.17262156374591</v>
      </c>
    </row>
    <row r="288" spans="1:7" x14ac:dyDescent="0.25">
      <c r="A288" s="1">
        <v>0.94791666666666663</v>
      </c>
      <c r="B288">
        <v>3066.3333333333335</v>
      </c>
      <c r="C288">
        <v>1</v>
      </c>
      <c r="D288">
        <f t="shared" si="16"/>
        <v>-0.32143946530316186</v>
      </c>
      <c r="E288">
        <f t="shared" si="17"/>
        <v>0.94693012949510558</v>
      </c>
      <c r="F288">
        <f t="shared" si="18"/>
        <v>2672.4384997708362</v>
      </c>
      <c r="G288">
        <f t="shared" si="19"/>
        <v>393.8948335624973</v>
      </c>
    </row>
    <row r="289" spans="1:7" x14ac:dyDescent="0.25">
      <c r="A289" s="1">
        <v>0.95138888888888884</v>
      </c>
      <c r="B289">
        <v>2997.2142857142858</v>
      </c>
      <c r="C289">
        <v>1</v>
      </c>
      <c r="D289">
        <f t="shared" si="16"/>
        <v>-0.30070579950427384</v>
      </c>
      <c r="E289">
        <f t="shared" si="17"/>
        <v>0.95371695074822671</v>
      </c>
      <c r="F289">
        <f t="shared" si="18"/>
        <v>2631.4296710386106</v>
      </c>
      <c r="G289">
        <f t="shared" si="19"/>
        <v>365.78461467567513</v>
      </c>
    </row>
    <row r="290" spans="1:7" x14ac:dyDescent="0.25">
      <c r="A290" s="1">
        <v>0.95486111111111116</v>
      </c>
      <c r="B290">
        <v>3000.5454545454545</v>
      </c>
      <c r="C290">
        <v>1</v>
      </c>
      <c r="D290">
        <f t="shared" si="16"/>
        <v>-0.27982901403099242</v>
      </c>
      <c r="E290">
        <f t="shared" si="17"/>
        <v>0.9600498543859286</v>
      </c>
      <c r="F290">
        <f t="shared" si="18"/>
        <v>2590.6775530781642</v>
      </c>
      <c r="G290">
        <f t="shared" si="19"/>
        <v>409.86790146729027</v>
      </c>
    </row>
    <row r="291" spans="1:7" x14ac:dyDescent="0.25">
      <c r="A291" s="1">
        <v>0.95833333333333337</v>
      </c>
      <c r="B291">
        <v>2893.5833333333335</v>
      </c>
      <c r="C291">
        <v>1</v>
      </c>
      <c r="D291">
        <f t="shared" si="16"/>
        <v>-0.25881904510252068</v>
      </c>
      <c r="E291">
        <f t="shared" si="17"/>
        <v>0.96592582628906831</v>
      </c>
      <c r="F291">
        <f t="shared" si="18"/>
        <v>2550.2015416905215</v>
      </c>
      <c r="G291">
        <f t="shared" si="19"/>
        <v>343.381791642812</v>
      </c>
    </row>
    <row r="292" spans="1:7" x14ac:dyDescent="0.25">
      <c r="A292" s="1">
        <v>0.96180555555555547</v>
      </c>
      <c r="B292">
        <v>2899.2857142857142</v>
      </c>
      <c r="C292">
        <v>1</v>
      </c>
      <c r="D292">
        <f t="shared" si="16"/>
        <v>-0.23768589232617349</v>
      </c>
      <c r="E292">
        <f t="shared" si="17"/>
        <v>0.97134206981326132</v>
      </c>
      <c r="F292">
        <f t="shared" si="18"/>
        <v>2510.0209012649302</v>
      </c>
      <c r="G292">
        <f t="shared" si="19"/>
        <v>389.264813020784</v>
      </c>
    </row>
    <row r="293" spans="1:7" x14ac:dyDescent="0.25">
      <c r="A293" s="1">
        <v>0.96527777777777779</v>
      </c>
      <c r="B293">
        <v>2787.3076923076924</v>
      </c>
      <c r="C293">
        <v>1</v>
      </c>
      <c r="D293">
        <f t="shared" si="16"/>
        <v>-0.21643961393810288</v>
      </c>
      <c r="E293">
        <f t="shared" si="17"/>
        <v>0.97629600711993336</v>
      </c>
      <c r="F293">
        <f t="shared" si="18"/>
        <v>2470.1547556100536</v>
      </c>
      <c r="G293">
        <f t="shared" si="19"/>
        <v>317.15293669763878</v>
      </c>
    </row>
    <row r="294" spans="1:7" x14ac:dyDescent="0.25">
      <c r="A294" s="1">
        <v>0.96875</v>
      </c>
      <c r="B294">
        <v>2801.1538461538462</v>
      </c>
      <c r="C294">
        <v>1</v>
      </c>
      <c r="D294">
        <f t="shared" si="16"/>
        <v>-0.19509032201612872</v>
      </c>
      <c r="E294">
        <f t="shared" si="17"/>
        <v>0.98078528040323032</v>
      </c>
      <c r="F294">
        <f t="shared" si="18"/>
        <v>2430.6220788520836</v>
      </c>
      <c r="G294">
        <f t="shared" si="19"/>
        <v>370.53176730176256</v>
      </c>
    </row>
    <row r="295" spans="1:7" x14ac:dyDescent="0.25">
      <c r="A295" s="1">
        <v>0.97222222222222221</v>
      </c>
      <c r="B295">
        <v>2693.7857142857142</v>
      </c>
      <c r="C295">
        <v>1</v>
      </c>
      <c r="D295">
        <f t="shared" si="16"/>
        <v>-0.17364817766693039</v>
      </c>
      <c r="E295">
        <f t="shared" si="17"/>
        <v>0.98480775301220802</v>
      </c>
      <c r="F295">
        <f t="shared" si="18"/>
        <v>2391.4416864040713</v>
      </c>
      <c r="G295">
        <f t="shared" si="19"/>
        <v>302.34402788164289</v>
      </c>
    </row>
    <row r="296" spans="1:7" x14ac:dyDescent="0.25">
      <c r="A296" s="1">
        <v>0.97569444444444453</v>
      </c>
      <c r="B296">
        <v>2683.4285714285716</v>
      </c>
      <c r="C296">
        <v>1</v>
      </c>
      <c r="D296">
        <f t="shared" si="16"/>
        <v>-0.15212338618991633</v>
      </c>
      <c r="E296">
        <f t="shared" si="17"/>
        <v>0.98836151046776077</v>
      </c>
      <c r="F296">
        <f t="shared" si="18"/>
        <v>2352.6322260108204</v>
      </c>
      <c r="G296">
        <f t="shared" si="19"/>
        <v>330.79634541775113</v>
      </c>
    </row>
    <row r="297" spans="1:7" x14ac:dyDescent="0.25">
      <c r="A297" s="1">
        <v>0.97570601851851846</v>
      </c>
      <c r="B297">
        <v>2704.1428571428573</v>
      </c>
      <c r="C297">
        <v>1</v>
      </c>
      <c r="D297">
        <f t="shared" si="16"/>
        <v>-0.15205151011040552</v>
      </c>
      <c r="E297">
        <f t="shared" si="17"/>
        <v>0.98837257057910366</v>
      </c>
      <c r="F297">
        <f t="shared" si="18"/>
        <v>2352.5035021005542</v>
      </c>
      <c r="G297">
        <f t="shared" si="19"/>
        <v>351.63935504230312</v>
      </c>
    </row>
    <row r="298" spans="1:7" x14ac:dyDescent="0.25">
      <c r="A298" s="1">
        <v>0.97916666666666663</v>
      </c>
      <c r="B298">
        <v>2627.2142857142858</v>
      </c>
      <c r="C298">
        <v>1</v>
      </c>
      <c r="D298">
        <f t="shared" si="16"/>
        <v>-0.13052619222005168</v>
      </c>
      <c r="E298">
        <f t="shared" si="17"/>
        <v>0.99144486137381038</v>
      </c>
      <c r="F298">
        <f t="shared" si="18"/>
        <v>2314.212168873566</v>
      </c>
      <c r="G298">
        <f t="shared" si="19"/>
        <v>313.00211684071974</v>
      </c>
    </row>
    <row r="299" spans="1:7" x14ac:dyDescent="0.25">
      <c r="A299" s="1">
        <v>0.98263888888888884</v>
      </c>
      <c r="B299">
        <v>2627.2142857142858</v>
      </c>
      <c r="C299">
        <v>1</v>
      </c>
      <c r="D299">
        <f t="shared" si="16"/>
        <v>-0.10886687485196514</v>
      </c>
      <c r="E299">
        <f t="shared" si="17"/>
        <v>0.99405633822231954</v>
      </c>
      <c r="F299">
        <f t="shared" si="18"/>
        <v>2276.1998008586816</v>
      </c>
      <c r="G299">
        <f t="shared" si="19"/>
        <v>351.01448485560422</v>
      </c>
    </row>
    <row r="300" spans="1:7" x14ac:dyDescent="0.25">
      <c r="A300" s="1">
        <v>0.98611111111111116</v>
      </c>
      <c r="B300">
        <v>2553.0769230769229</v>
      </c>
      <c r="C300">
        <v>1</v>
      </c>
      <c r="D300">
        <f t="shared" si="16"/>
        <v>-8.7155742747658319E-2</v>
      </c>
      <c r="E300">
        <f t="shared" si="17"/>
        <v>0.99619469809174555</v>
      </c>
      <c r="F300">
        <f t="shared" si="18"/>
        <v>2238.613213794597</v>
      </c>
      <c r="G300">
        <f t="shared" si="19"/>
        <v>314.46370928232591</v>
      </c>
    </row>
    <row r="301" spans="1:7" x14ac:dyDescent="0.25">
      <c r="A301" s="1">
        <v>0.98958333333333337</v>
      </c>
      <c r="B301">
        <v>2537.3571428571427</v>
      </c>
      <c r="C301">
        <v>1</v>
      </c>
      <c r="D301">
        <f t="shared" si="16"/>
        <v>-6.5403129230142798E-2</v>
      </c>
      <c r="E301">
        <f t="shared" si="17"/>
        <v>0.99785892323860348</v>
      </c>
      <c r="F301">
        <f t="shared" si="18"/>
        <v>2201.4702968610736</v>
      </c>
      <c r="G301">
        <f t="shared" si="19"/>
        <v>335.88684599606904</v>
      </c>
    </row>
    <row r="302" spans="1:7" x14ac:dyDescent="0.25">
      <c r="A302" s="1">
        <v>0.99305555555555547</v>
      </c>
      <c r="B302">
        <v>2428</v>
      </c>
      <c r="C302">
        <v>1</v>
      </c>
      <c r="D302">
        <f t="shared" si="16"/>
        <v>-4.3619387365337083E-2</v>
      </c>
      <c r="E302">
        <f t="shared" si="17"/>
        <v>0.99904822158185769</v>
      </c>
      <c r="F302">
        <f t="shared" si="18"/>
        <v>2164.7887280749219</v>
      </c>
      <c r="G302">
        <f t="shared" si="19"/>
        <v>263.21127192507811</v>
      </c>
    </row>
    <row r="303" spans="1:7" x14ac:dyDescent="0.25">
      <c r="A303" s="1">
        <v>0.99652777777777779</v>
      </c>
      <c r="B303">
        <v>2431.1</v>
      </c>
      <c r="C303">
        <v>1</v>
      </c>
      <c r="D303">
        <f t="shared" si="16"/>
        <v>-2.1814885034560898E-2</v>
      </c>
      <c r="E303">
        <f t="shared" si="17"/>
        <v>0.99976202707990913</v>
      </c>
      <c r="F303">
        <f t="shared" si="18"/>
        <v>2128.5859658762079</v>
      </c>
      <c r="G303">
        <f t="shared" si="19"/>
        <v>302.51403412379204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9"/>
  <sheetViews>
    <sheetView zoomScale="150" zoomScaleNormal="150" workbookViewId="0">
      <selection activeCell="A13" sqref="A13"/>
    </sheetView>
  </sheetViews>
  <sheetFormatPr defaultRowHeight="15" x14ac:dyDescent="0.25"/>
  <cols>
    <col min="1" max="1" width="14" customWidth="1"/>
    <col min="2" max="2" width="12.28515625" customWidth="1"/>
    <col min="3" max="4" width="12.42578125" bestFit="1" customWidth="1"/>
    <col min="5" max="5" width="9.28515625" bestFit="1" customWidth="1"/>
    <col min="6" max="6" width="12.42578125" bestFit="1" customWidth="1"/>
  </cols>
  <sheetData>
    <row r="1" spans="1:9" x14ac:dyDescent="0.25">
      <c r="A1" t="s">
        <v>28</v>
      </c>
    </row>
    <row r="2" spans="1:9" ht="15.75" thickBot="1" x14ac:dyDescent="0.3"/>
    <row r="3" spans="1:9" x14ac:dyDescent="0.25">
      <c r="A3" s="8" t="s">
        <v>29</v>
      </c>
      <c r="B3" s="8"/>
    </row>
    <row r="4" spans="1:9" x14ac:dyDescent="0.25">
      <c r="A4" s="5" t="s">
        <v>30</v>
      </c>
      <c r="B4" s="5">
        <v>0.94620268680585751</v>
      </c>
    </row>
    <row r="5" spans="1:9" x14ac:dyDescent="0.25">
      <c r="A5" s="5" t="s">
        <v>31</v>
      </c>
      <c r="B5" s="5">
        <v>0.89529952451862371</v>
      </c>
    </row>
    <row r="6" spans="1:9" x14ac:dyDescent="0.25">
      <c r="A6" s="5" t="s">
        <v>32</v>
      </c>
      <c r="B6" s="5">
        <v>0.89457993362184451</v>
      </c>
    </row>
    <row r="7" spans="1:9" x14ac:dyDescent="0.25">
      <c r="A7" s="5" t="s">
        <v>33</v>
      </c>
      <c r="B7" s="5">
        <v>473.98293797683874</v>
      </c>
      <c r="C7" t="s">
        <v>56</v>
      </c>
    </row>
    <row r="8" spans="1:9" ht="15.75" thickBot="1" x14ac:dyDescent="0.3">
      <c r="A8" s="6" t="s">
        <v>34</v>
      </c>
      <c r="B8" s="6">
        <v>294</v>
      </c>
    </row>
    <row r="10" spans="1:9" ht="15.75" thickBot="1" x14ac:dyDescent="0.3">
      <c r="A10" s="9" t="s">
        <v>35</v>
      </c>
      <c r="B10" s="9"/>
      <c r="C10" s="9"/>
      <c r="D10" s="9"/>
      <c r="E10" s="9"/>
      <c r="F10" s="9"/>
    </row>
    <row r="11" spans="1:9" x14ac:dyDescent="0.25">
      <c r="A11" s="10"/>
      <c r="B11" s="10" t="s">
        <v>40</v>
      </c>
      <c r="C11" s="10" t="s">
        <v>41</v>
      </c>
      <c r="D11" s="10" t="s">
        <v>42</v>
      </c>
      <c r="E11" s="10" t="s">
        <v>43</v>
      </c>
      <c r="F11" s="10" t="s">
        <v>44</v>
      </c>
    </row>
    <row r="12" spans="1:9" x14ac:dyDescent="0.25">
      <c r="A12" s="11" t="s">
        <v>36</v>
      </c>
      <c r="B12" s="11">
        <v>2</v>
      </c>
      <c r="C12" s="11">
        <v>559033850.6023978</v>
      </c>
      <c r="D12" s="11">
        <v>279516925.3011989</v>
      </c>
      <c r="E12" s="11">
        <v>1244.1785027101535</v>
      </c>
      <c r="F12" s="11">
        <v>2.5265572998368563E-143</v>
      </c>
    </row>
    <row r="13" spans="1:9" x14ac:dyDescent="0.25">
      <c r="A13" s="11" t="s">
        <v>37</v>
      </c>
      <c r="B13" s="11">
        <v>291</v>
      </c>
      <c r="C13" s="11">
        <v>65376009.218508318</v>
      </c>
      <c r="D13" s="11">
        <v>224659.82549315575</v>
      </c>
      <c r="E13" s="11"/>
      <c r="F13" s="11"/>
    </row>
    <row r="14" spans="1:9" ht="15.75" thickBot="1" x14ac:dyDescent="0.3">
      <c r="A14" s="12" t="s">
        <v>38</v>
      </c>
      <c r="B14" s="12">
        <v>293</v>
      </c>
      <c r="C14" s="12">
        <v>624409859.82090616</v>
      </c>
      <c r="D14" s="12"/>
      <c r="E14" s="12"/>
      <c r="F14" s="12"/>
    </row>
    <row r="15" spans="1:9" ht="15.75" thickBot="1" x14ac:dyDescent="0.3"/>
    <row r="16" spans="1:9" x14ac:dyDescent="0.25">
      <c r="A16" s="7"/>
      <c r="B16" s="7" t="s">
        <v>45</v>
      </c>
      <c r="C16" s="7" t="s">
        <v>33</v>
      </c>
      <c r="D16" s="7" t="s">
        <v>46</v>
      </c>
      <c r="E16" s="7" t="s">
        <v>47</v>
      </c>
      <c r="F16" s="7" t="s">
        <v>48</v>
      </c>
      <c r="G16" s="7" t="s">
        <v>49</v>
      </c>
      <c r="H16" s="7" t="s">
        <v>50</v>
      </c>
      <c r="I16" s="7" t="s">
        <v>51</v>
      </c>
    </row>
    <row r="17" spans="1:9" x14ac:dyDescent="0.25">
      <c r="A17" s="5" t="s">
        <v>39</v>
      </c>
      <c r="B17" s="5">
        <v>3170.7993852123955</v>
      </c>
      <c r="C17" s="5">
        <v>27.646602231467444</v>
      </c>
      <c r="D17" s="5">
        <v>114.69038251664004</v>
      </c>
      <c r="E17" s="5">
        <v>2.9222520919764852E-244</v>
      </c>
      <c r="F17" s="5">
        <v>3116.3867373540666</v>
      </c>
      <c r="G17" s="5">
        <v>3225.2120330707244</v>
      </c>
      <c r="H17" s="5">
        <v>3116.3867373540666</v>
      </c>
      <c r="I17" s="5">
        <v>3225.2120330707244</v>
      </c>
    </row>
    <row r="18" spans="1:9" x14ac:dyDescent="0.25">
      <c r="A18" s="5" t="s">
        <v>26</v>
      </c>
      <c r="B18" s="5">
        <v>-1625.0468061897693</v>
      </c>
      <c r="C18" s="5">
        <v>39.119535944052586</v>
      </c>
      <c r="D18" s="5">
        <v>-41.540544052308171</v>
      </c>
      <c r="E18" s="5">
        <v>2.3819812885554062E-124</v>
      </c>
      <c r="F18" s="5">
        <v>-1702.0399034204374</v>
      </c>
      <c r="G18" s="5">
        <v>-1548.0537089591012</v>
      </c>
      <c r="H18" s="5">
        <v>-1702.0399034204374</v>
      </c>
      <c r="I18" s="5">
        <v>-1548.0537089591012</v>
      </c>
    </row>
    <row r="19" spans="1:9" ht="15.75" thickBot="1" x14ac:dyDescent="0.3">
      <c r="A19" s="6" t="s">
        <v>27</v>
      </c>
      <c r="B19" s="6">
        <v>-1077.9201443933837</v>
      </c>
      <c r="C19" s="6">
        <v>39.072177437327802</v>
      </c>
      <c r="D19" s="6">
        <v>-27.587920998832974</v>
      </c>
      <c r="E19" s="6">
        <v>3.3642978058018656E-83</v>
      </c>
      <c r="F19" s="6">
        <v>-1154.8200330001516</v>
      </c>
      <c r="G19" s="6">
        <v>-1001.0202557866157</v>
      </c>
      <c r="H19" s="6">
        <v>-1154.8200330001516</v>
      </c>
      <c r="I19" s="6">
        <v>-1001.0202557866157</v>
      </c>
    </row>
    <row r="20" spans="1:9" x14ac:dyDescent="0.25">
      <c r="A20" s="5" t="s">
        <v>60</v>
      </c>
      <c r="B20">
        <f>SQRT(B18^2+B19^2)</f>
        <v>1950.0484506792704</v>
      </c>
    </row>
    <row r="23" spans="1:9" x14ac:dyDescent="0.25">
      <c r="A23" t="s">
        <v>52</v>
      </c>
    </row>
    <row r="24" spans="1:9" ht="15.75" thickBot="1" x14ac:dyDescent="0.3"/>
    <row r="25" spans="1:9" x14ac:dyDescent="0.25">
      <c r="A25" s="7" t="s">
        <v>53</v>
      </c>
      <c r="B25" s="7" t="s">
        <v>54</v>
      </c>
      <c r="C25" s="7" t="s">
        <v>55</v>
      </c>
    </row>
    <row r="26" spans="1:9" x14ac:dyDescent="0.25">
      <c r="A26" s="5">
        <v>1</v>
      </c>
      <c r="B26" s="5">
        <v>2092.879240819012</v>
      </c>
      <c r="C26" s="5">
        <v>283.70409251432147</v>
      </c>
    </row>
    <row r="27" spans="1:9" x14ac:dyDescent="0.25">
      <c r="A27" s="5">
        <v>2</v>
      </c>
      <c r="B27" s="5">
        <v>2057.6855473705873</v>
      </c>
      <c r="C27" s="5">
        <v>324.64778596274618</v>
      </c>
    </row>
    <row r="28" spans="1:9" x14ac:dyDescent="0.25">
      <c r="A28" s="5">
        <v>3</v>
      </c>
      <c r="B28" s="5">
        <v>2023.0216358229325</v>
      </c>
      <c r="C28" s="5">
        <v>214.74759494629848</v>
      </c>
    </row>
    <row r="29" spans="1:9" x14ac:dyDescent="0.25">
      <c r="A29" s="5">
        <v>4</v>
      </c>
      <c r="B29" s="5">
        <v>1988.904004320553</v>
      </c>
      <c r="C29" s="5">
        <v>241.4293290127805</v>
      </c>
    </row>
    <row r="30" spans="1:9" x14ac:dyDescent="0.25">
      <c r="A30" s="5">
        <v>5</v>
      </c>
      <c r="B30" s="5">
        <v>1955.3488910082388</v>
      </c>
      <c r="C30" s="5">
        <v>143.22253756318969</v>
      </c>
    </row>
    <row r="31" spans="1:9" x14ac:dyDescent="0.25">
      <c r="A31" s="5">
        <v>6</v>
      </c>
      <c r="B31" s="5">
        <v>1922.3722663025883</v>
      </c>
      <c r="C31" s="5">
        <v>206.19916226884015</v>
      </c>
    </row>
    <row r="32" spans="1:9" x14ac:dyDescent="0.25">
      <c r="A32" s="5">
        <v>7</v>
      </c>
      <c r="B32" s="5">
        <v>1889.9898252909527</v>
      </c>
      <c r="C32" s="5">
        <v>92.702482401354928</v>
      </c>
    </row>
    <row r="33" spans="1:3" x14ac:dyDescent="0.25">
      <c r="A33" s="5">
        <v>8</v>
      </c>
      <c r="B33" s="5">
        <v>1858.2169802614271</v>
      </c>
      <c r="C33" s="5">
        <v>126.0687340242871</v>
      </c>
    </row>
    <row r="34" spans="1:3" x14ac:dyDescent="0.25">
      <c r="A34" s="5">
        <v>9</v>
      </c>
      <c r="B34" s="5">
        <v>1827.0688533674338</v>
      </c>
      <c r="C34" s="5">
        <v>38.16191586333548</v>
      </c>
    </row>
    <row r="35" spans="1:3" x14ac:dyDescent="0.25">
      <c r="A35" s="5">
        <v>10</v>
      </c>
      <c r="B35" s="5">
        <v>1796.5602694303971</v>
      </c>
      <c r="C35" s="5">
        <v>64.356397236269686</v>
      </c>
    </row>
    <row r="36" spans="1:3" x14ac:dyDescent="0.25">
      <c r="A36" s="5">
        <v>11</v>
      </c>
      <c r="B36" s="5">
        <v>1766.7057488839323</v>
      </c>
      <c r="C36" s="5">
        <v>-46.622415550599044</v>
      </c>
    </row>
    <row r="37" spans="1:3" x14ac:dyDescent="0.25">
      <c r="A37" s="5">
        <v>12</v>
      </c>
      <c r="B37" s="5">
        <v>1737.5195008629037</v>
      </c>
      <c r="C37" s="5">
        <v>7.1804991370963762</v>
      </c>
    </row>
    <row r="38" spans="1:3" x14ac:dyDescent="0.25">
      <c r="A38" s="5">
        <v>13</v>
      </c>
      <c r="B38" s="5">
        <v>1709.0154164406472</v>
      </c>
      <c r="C38" s="5">
        <v>-68.861570286800998</v>
      </c>
    </row>
    <row r="39" spans="1:3" x14ac:dyDescent="0.25">
      <c r="A39" s="5">
        <v>14</v>
      </c>
      <c r="B39" s="5">
        <v>1681.2070620175725</v>
      </c>
      <c r="C39" s="5">
        <v>-45.564204874715415</v>
      </c>
    </row>
    <row r="40" spans="1:3" x14ac:dyDescent="0.25">
      <c r="A40" s="5">
        <v>15</v>
      </c>
      <c r="B40" s="5">
        <v>1654.1076728642888</v>
      </c>
      <c r="C40" s="5">
        <v>-148.261519018135</v>
      </c>
    </row>
    <row r="41" spans="1:3" x14ac:dyDescent="0.25">
      <c r="A41" s="5">
        <v>16</v>
      </c>
      <c r="B41" s="5">
        <v>1627.7301468223357</v>
      </c>
      <c r="C41" s="5">
        <v>-108.23014682233566</v>
      </c>
    </row>
    <row r="42" spans="1:3" x14ac:dyDescent="0.25">
      <c r="A42" s="5">
        <v>17</v>
      </c>
      <c r="B42" s="5">
        <v>1602.0870381655068</v>
      </c>
      <c r="C42" s="5">
        <v>-189.65846673693545</v>
      </c>
    </row>
    <row r="43" spans="1:3" x14ac:dyDescent="0.25">
      <c r="A43" s="5">
        <v>18</v>
      </c>
      <c r="B43" s="5">
        <v>1577.1905516246966</v>
      </c>
      <c r="C43" s="5">
        <v>-171.28146071560559</v>
      </c>
    </row>
    <row r="44" spans="1:3" x14ac:dyDescent="0.25">
      <c r="A44" s="5">
        <v>19</v>
      </c>
      <c r="B44" s="5">
        <v>1553.0525365791095</v>
      </c>
      <c r="C44" s="5">
        <v>-211.89869042526334</v>
      </c>
    </row>
    <row r="45" spans="1:3" x14ac:dyDescent="0.25">
      <c r="A45" s="5">
        <v>20</v>
      </c>
      <c r="B45" s="5">
        <v>1529.684481416597</v>
      </c>
      <c r="C45" s="5">
        <v>-199.32733855945412</v>
      </c>
    </row>
    <row r="46" spans="1:3" x14ac:dyDescent="0.25">
      <c r="A46" s="5">
        <v>21</v>
      </c>
      <c r="B46" s="5">
        <v>1507.0975080658063</v>
      </c>
      <c r="C46" s="5">
        <v>-265.88322235152054</v>
      </c>
    </row>
    <row r="47" spans="1:3" x14ac:dyDescent="0.25">
      <c r="A47" s="5">
        <v>22</v>
      </c>
      <c r="B47" s="5">
        <v>1485.302366702746</v>
      </c>
      <c r="C47" s="5">
        <v>-244.46903336941273</v>
      </c>
    </row>
    <row r="48" spans="1:3" x14ac:dyDescent="0.25">
      <c r="A48" s="5">
        <v>23</v>
      </c>
      <c r="B48" s="5">
        <v>1464.3094306342841</v>
      </c>
      <c r="C48" s="5">
        <v>-312.89276396761738</v>
      </c>
    </row>
    <row r="49" spans="1:3" x14ac:dyDescent="0.25">
      <c r="A49" s="5">
        <v>24</v>
      </c>
      <c r="B49" s="5">
        <v>1444.1286913610165</v>
      </c>
      <c r="C49" s="5">
        <v>-319.12869136101654</v>
      </c>
    </row>
    <row r="50" spans="1:3" x14ac:dyDescent="0.25">
      <c r="A50" s="5">
        <v>25</v>
      </c>
      <c r="B50" s="5">
        <v>1424.7697538218504</v>
      </c>
      <c r="C50" s="5">
        <v>-322.01975382185037</v>
      </c>
    </row>
    <row r="51" spans="1:3" x14ac:dyDescent="0.25">
      <c r="A51" s="5">
        <v>26</v>
      </c>
      <c r="B51" s="5">
        <v>1406.2418318225789</v>
      </c>
      <c r="C51" s="5">
        <v>-315.69637727712438</v>
      </c>
    </row>
    <row r="52" spans="1:3" x14ac:dyDescent="0.25">
      <c r="A52" s="5">
        <v>27</v>
      </c>
      <c r="B52" s="5">
        <v>1388.5537436506047</v>
      </c>
      <c r="C52" s="5">
        <v>-359.22041031727144</v>
      </c>
    </row>
    <row r="53" spans="1:3" x14ac:dyDescent="0.25">
      <c r="A53" s="5">
        <v>28</v>
      </c>
      <c r="B53" s="5">
        <v>1371.7139078779146</v>
      </c>
      <c r="C53" s="5">
        <v>-338.96390787791461</v>
      </c>
    </row>
    <row r="54" spans="1:3" x14ac:dyDescent="0.25">
      <c r="A54" s="5">
        <v>29</v>
      </c>
      <c r="B54" s="5">
        <v>1355.7303393542929</v>
      </c>
      <c r="C54" s="5">
        <v>-397.15891078286438</v>
      </c>
    </row>
    <row r="55" spans="1:3" x14ac:dyDescent="0.25">
      <c r="A55" s="5">
        <v>30</v>
      </c>
      <c r="B55" s="5">
        <v>1340.6106453926905</v>
      </c>
      <c r="C55" s="5">
        <v>-407.91064539269041</v>
      </c>
    </row>
    <row r="56" spans="1:3" x14ac:dyDescent="0.25">
      <c r="A56" s="5">
        <v>31</v>
      </c>
      <c r="B56" s="5">
        <v>1326.3620221485523</v>
      </c>
      <c r="C56" s="5">
        <v>-400.97740676393698</v>
      </c>
    </row>
    <row r="57" spans="1:3" x14ac:dyDescent="0.25">
      <c r="A57" s="5">
        <v>32</v>
      </c>
      <c r="B57" s="5">
        <v>1312.9912511948405</v>
      </c>
      <c r="C57" s="5">
        <v>-387.60663581022516</v>
      </c>
    </row>
    <row r="58" spans="1:3" x14ac:dyDescent="0.25">
      <c r="A58" s="5">
        <v>33</v>
      </c>
      <c r="B58" s="5">
        <v>1300.5046962943709</v>
      </c>
      <c r="C58" s="5">
        <v>-435.36183915151378</v>
      </c>
    </row>
    <row r="59" spans="1:3" x14ac:dyDescent="0.25">
      <c r="A59" s="5">
        <v>34</v>
      </c>
      <c r="B59" s="5">
        <v>1288.9083003710052</v>
      </c>
      <c r="C59" s="5">
        <v>-432.2719367346416</v>
      </c>
    </row>
    <row r="60" spans="1:3" x14ac:dyDescent="0.25">
      <c r="A60" s="5">
        <v>35</v>
      </c>
      <c r="B60" s="5">
        <v>1278.2075826811454</v>
      </c>
      <c r="C60" s="5">
        <v>-482.70758268114537</v>
      </c>
    </row>
    <row r="61" spans="1:3" x14ac:dyDescent="0.25">
      <c r="A61" s="5">
        <v>36</v>
      </c>
      <c r="B61" s="5">
        <v>1268.4076361868624</v>
      </c>
      <c r="C61" s="5">
        <v>-453.49096952019579</v>
      </c>
    </row>
    <row r="62" spans="1:3" x14ac:dyDescent="0.25">
      <c r="A62" s="5">
        <v>37</v>
      </c>
      <c r="B62" s="5">
        <v>1259.5131251319244</v>
      </c>
      <c r="C62" s="5">
        <v>-470.97466359346288</v>
      </c>
    </row>
    <row r="63" spans="1:3" x14ac:dyDescent="0.25">
      <c r="A63" s="5">
        <v>38</v>
      </c>
      <c r="B63" s="5">
        <v>1251.5282828218683</v>
      </c>
      <c r="C63" s="5">
        <v>-460.02828282186829</v>
      </c>
    </row>
    <row r="64" spans="1:3" x14ac:dyDescent="0.25">
      <c r="A64" s="5">
        <v>39</v>
      </c>
      <c r="B64" s="5">
        <v>1244.4569096091759</v>
      </c>
      <c r="C64" s="5">
        <v>-471.76460191686817</v>
      </c>
    </row>
    <row r="65" spans="1:3" x14ac:dyDescent="0.25">
      <c r="A65" s="5">
        <v>40</v>
      </c>
      <c r="B65" s="5">
        <v>1238.302371084513</v>
      </c>
      <c r="C65" s="5">
        <v>-462.30237108451297</v>
      </c>
    </row>
    <row r="66" spans="1:3" x14ac:dyDescent="0.25">
      <c r="A66" s="5">
        <v>41</v>
      </c>
      <c r="B66" s="5">
        <v>1233.0675964748873</v>
      </c>
      <c r="C66" s="5">
        <v>-471.13902504631585</v>
      </c>
    </row>
    <row r="67" spans="1:3" x14ac:dyDescent="0.25">
      <c r="A67" s="5">
        <v>42</v>
      </c>
      <c r="B67" s="5">
        <v>1228.7550772494997</v>
      </c>
      <c r="C67" s="5">
        <v>-474.53285502727749</v>
      </c>
    </row>
    <row r="68" spans="1:3" x14ac:dyDescent="0.25">
      <c r="A68" s="5">
        <v>43</v>
      </c>
      <c r="B68" s="5">
        <v>1225.3668659339357</v>
      </c>
      <c r="C68" s="5">
        <v>-448.36686593393574</v>
      </c>
    </row>
    <row r="69" spans="1:3" x14ac:dyDescent="0.25">
      <c r="A69" s="5">
        <v>44</v>
      </c>
      <c r="B69" s="5">
        <v>1222.9045751332769</v>
      </c>
      <c r="C69" s="5">
        <v>-445.90457513327692</v>
      </c>
    </row>
    <row r="70" spans="1:3" x14ac:dyDescent="0.25">
      <c r="A70" s="5">
        <v>45</v>
      </c>
      <c r="B70" s="5">
        <v>1221.3693767645868</v>
      </c>
      <c r="C70" s="5">
        <v>-442.01223390744394</v>
      </c>
    </row>
    <row r="71" spans="1:3" x14ac:dyDescent="0.25">
      <c r="A71" s="5">
        <v>46</v>
      </c>
      <c r="B71" s="5">
        <v>1220.762001499143</v>
      </c>
      <c r="C71" s="5">
        <v>-443.14661688375838</v>
      </c>
    </row>
    <row r="72" spans="1:3" x14ac:dyDescent="0.25">
      <c r="A72" s="5">
        <v>47</v>
      </c>
      <c r="B72" s="5">
        <v>1221.0827384146769</v>
      </c>
      <c r="C72" s="5">
        <v>-444.92889226083071</v>
      </c>
    </row>
    <row r="73" spans="1:3" x14ac:dyDescent="0.25">
      <c r="A73" s="5">
        <v>48</v>
      </c>
      <c r="B73" s="5">
        <v>1222.3314348577871</v>
      </c>
      <c r="C73" s="5">
        <v>-446.43143485778717</v>
      </c>
    </row>
    <row r="74" spans="1:3" x14ac:dyDescent="0.25">
      <c r="A74" s="5">
        <v>49</v>
      </c>
      <c r="B74" s="5">
        <v>1224.5074965165961</v>
      </c>
      <c r="C74" s="5">
        <v>-425.65035365945323</v>
      </c>
    </row>
    <row r="75" spans="1:3" x14ac:dyDescent="0.25">
      <c r="A75" s="5">
        <v>50</v>
      </c>
      <c r="B75" s="5">
        <v>1227.6217765101073</v>
      </c>
      <c r="C75" s="5">
        <v>-432.95510984344071</v>
      </c>
    </row>
    <row r="76" spans="1:3" x14ac:dyDescent="0.25">
      <c r="A76" s="5">
        <v>51</v>
      </c>
      <c r="B76" s="5">
        <v>1231.6521005374175</v>
      </c>
      <c r="C76" s="5">
        <v>-440.01573690105386</v>
      </c>
    </row>
    <row r="77" spans="1:3" x14ac:dyDescent="0.25">
      <c r="A77" s="5">
        <v>52</v>
      </c>
      <c r="B77" s="5">
        <v>1236.5873122016114</v>
      </c>
      <c r="C77" s="5">
        <v>-429.25397886827807</v>
      </c>
    </row>
    <row r="78" spans="1:3" x14ac:dyDescent="0.25">
      <c r="A78" s="5">
        <v>53</v>
      </c>
      <c r="B78" s="5">
        <v>1242.4580727447542</v>
      </c>
      <c r="C78" s="5">
        <v>-449.24378703046852</v>
      </c>
    </row>
    <row r="79" spans="1:3" x14ac:dyDescent="0.25">
      <c r="A79" s="5">
        <v>54</v>
      </c>
      <c r="B79" s="5">
        <v>1249.2466193140169</v>
      </c>
      <c r="C79" s="5">
        <v>-462.35773042512801</v>
      </c>
    </row>
    <row r="80" spans="1:3" x14ac:dyDescent="0.25">
      <c r="A80" s="5">
        <v>55</v>
      </c>
      <c r="B80" s="5">
        <v>1256.9497209288986</v>
      </c>
      <c r="C80" s="5">
        <v>-448.66400664318428</v>
      </c>
    </row>
    <row r="81" spans="1:3" x14ac:dyDescent="0.25">
      <c r="A81" s="5">
        <v>56</v>
      </c>
      <c r="B81" s="5">
        <v>1265.5637113302296</v>
      </c>
      <c r="C81" s="5">
        <v>-451.39704466356295</v>
      </c>
    </row>
    <row r="82" spans="1:3" x14ac:dyDescent="0.25">
      <c r="A82" s="5">
        <v>57</v>
      </c>
      <c r="B82" s="5">
        <v>1275.0844907251105</v>
      </c>
      <c r="C82" s="5">
        <v>-465.01306215368197</v>
      </c>
    </row>
    <row r="83" spans="1:3" x14ac:dyDescent="0.25">
      <c r="A83" s="5">
        <v>58</v>
      </c>
      <c r="B83" s="5">
        <v>1285.5075277381934</v>
      </c>
      <c r="C83" s="5">
        <v>-481.59086107152677</v>
      </c>
    </row>
    <row r="84" spans="1:3" x14ac:dyDescent="0.25">
      <c r="A84" s="5">
        <v>59</v>
      </c>
      <c r="B84" s="5">
        <v>1296.8278615683698</v>
      </c>
      <c r="C84" s="5">
        <v>-466.82786156836983</v>
      </c>
    </row>
    <row r="85" spans="1:3" x14ac:dyDescent="0.25">
      <c r="A85" s="5">
        <v>60</v>
      </c>
      <c r="B85" s="5">
        <v>1309.0401043498437</v>
      </c>
      <c r="C85" s="5">
        <v>-487.31283162257091</v>
      </c>
    </row>
    <row r="86" spans="1:3" x14ac:dyDescent="0.25">
      <c r="A86" s="5">
        <v>61</v>
      </c>
      <c r="B86" s="5">
        <v>1322.1384437164643</v>
      </c>
      <c r="C86" s="5">
        <v>-466.92415800217861</v>
      </c>
    </row>
    <row r="87" spans="1:3" x14ac:dyDescent="0.25">
      <c r="A87" s="5">
        <v>62</v>
      </c>
      <c r="B87" s="5">
        <v>1336.1166455680964</v>
      </c>
      <c r="C87" s="5">
        <v>-480.90235985381071</v>
      </c>
    </row>
    <row r="88" spans="1:3" x14ac:dyDescent="0.25">
      <c r="A88" s="5">
        <v>63</v>
      </c>
      <c r="B88" s="5">
        <v>1350.9680570377152</v>
      </c>
      <c r="C88" s="5">
        <v>-475.04498011463829</v>
      </c>
    </row>
    <row r="89" spans="1:3" x14ac:dyDescent="0.25">
      <c r="A89" s="5">
        <v>64</v>
      </c>
      <c r="B89" s="5">
        <v>1366.6856096578117</v>
      </c>
      <c r="C89" s="5">
        <v>-488.22407119627326</v>
      </c>
    </row>
    <row r="90" spans="1:3" x14ac:dyDescent="0.25">
      <c r="A90" s="5">
        <v>65</v>
      </c>
      <c r="B90" s="5">
        <v>1383.261822724598</v>
      </c>
      <c r="C90" s="5">
        <v>-486.80028426305955</v>
      </c>
    </row>
    <row r="91" spans="1:3" x14ac:dyDescent="0.25">
      <c r="A91" s="5">
        <v>66</v>
      </c>
      <c r="B91" s="5">
        <v>1400.6888068584192</v>
      </c>
      <c r="C91" s="5">
        <v>-504.08880685841916</v>
      </c>
    </row>
    <row r="92" spans="1:3" x14ac:dyDescent="0.25">
      <c r="A92" s="5">
        <v>67</v>
      </c>
      <c r="B92" s="5">
        <v>1418.9582677586698</v>
      </c>
      <c r="C92" s="5">
        <v>-492.81541061581265</v>
      </c>
    </row>
    <row r="93" spans="1:3" x14ac:dyDescent="0.25">
      <c r="A93" s="5">
        <v>68</v>
      </c>
      <c r="B93" s="5">
        <v>1438.0615101514315</v>
      </c>
      <c r="C93" s="5">
        <v>-511.72817681809818</v>
      </c>
    </row>
    <row r="94" spans="1:3" x14ac:dyDescent="0.25">
      <c r="A94" s="5">
        <v>69</v>
      </c>
      <c r="B94" s="5">
        <v>1457.9894419279547</v>
      </c>
      <c r="C94" s="5">
        <v>-511.75867269718538</v>
      </c>
    </row>
    <row r="95" spans="1:3" x14ac:dyDescent="0.25">
      <c r="A95" s="5">
        <v>70</v>
      </c>
      <c r="B95" s="5">
        <v>1478.7325784720058</v>
      </c>
      <c r="C95" s="5">
        <v>-529.80400704343435</v>
      </c>
    </row>
    <row r="96" spans="1:3" x14ac:dyDescent="0.25">
      <c r="A96" s="5">
        <v>71</v>
      </c>
      <c r="B96" s="5">
        <v>1500.2810471740347</v>
      </c>
      <c r="C96" s="5">
        <v>-533.51181640480399</v>
      </c>
    </row>
    <row r="97" spans="1:3" x14ac:dyDescent="0.25">
      <c r="A97" s="5">
        <v>72</v>
      </c>
      <c r="B97" s="5">
        <v>1522.6245921300003</v>
      </c>
      <c r="C97" s="5">
        <v>-548.87459213000034</v>
      </c>
    </row>
    <row r="98" spans="1:3" x14ac:dyDescent="0.25">
      <c r="A98" s="5">
        <v>73</v>
      </c>
      <c r="B98" s="5">
        <v>1545.7525790226262</v>
      </c>
      <c r="C98" s="5">
        <v>-545.13719440724151</v>
      </c>
    </row>
    <row r="99" spans="1:3" x14ac:dyDescent="0.25">
      <c r="A99" s="5">
        <v>74</v>
      </c>
      <c r="B99" s="5">
        <v>1569.6540001827586</v>
      </c>
      <c r="C99" s="5">
        <v>-568.08257161133008</v>
      </c>
    </row>
    <row r="100" spans="1:3" x14ac:dyDescent="0.25">
      <c r="A100" s="5">
        <v>75</v>
      </c>
      <c r="B100" s="5">
        <v>1594.3174798284226</v>
      </c>
      <c r="C100" s="5">
        <v>-553.17462268556551</v>
      </c>
    </row>
    <row r="101" spans="1:3" x14ac:dyDescent="0.25">
      <c r="A101" s="5">
        <v>76</v>
      </c>
      <c r="B101" s="5">
        <v>1619.7312794790757</v>
      </c>
      <c r="C101" s="5">
        <v>-579.73127947907574</v>
      </c>
    </row>
    <row r="102" spans="1:3" x14ac:dyDescent="0.25">
      <c r="A102" s="5">
        <v>77</v>
      </c>
      <c r="B102" s="5">
        <v>1645.8833035424914</v>
      </c>
      <c r="C102" s="5">
        <v>-470.65253431172209</v>
      </c>
    </row>
    <row r="103" spans="1:3" x14ac:dyDescent="0.25">
      <c r="A103" s="5">
        <v>78</v>
      </c>
      <c r="B103" s="5">
        <v>1672.7611050716037</v>
      </c>
      <c r="C103" s="5">
        <v>-504.12474143523991</v>
      </c>
    </row>
    <row r="104" spans="1:3" x14ac:dyDescent="0.25">
      <c r="A104" s="5">
        <v>79</v>
      </c>
      <c r="B104" s="5">
        <v>1700.3518916885826</v>
      </c>
      <c r="C104" s="5">
        <v>-403.20903454572544</v>
      </c>
    </row>
    <row r="105" spans="1:3" x14ac:dyDescent="0.25">
      <c r="A105" s="5">
        <v>80</v>
      </c>
      <c r="B105" s="5">
        <v>1728.6425316733098</v>
      </c>
      <c r="C105" s="5">
        <v>-434.18099321177124</v>
      </c>
    </row>
    <row r="106" spans="1:3" x14ac:dyDescent="0.25">
      <c r="A106" s="5">
        <v>81</v>
      </c>
      <c r="B106" s="5">
        <v>1757.6195602133691</v>
      </c>
      <c r="C106" s="5">
        <v>-377.71046930427815</v>
      </c>
    </row>
    <row r="107" spans="1:3" x14ac:dyDescent="0.25">
      <c r="A107" s="5">
        <v>82</v>
      </c>
      <c r="B107" s="5">
        <v>1787.2691858125652</v>
      </c>
      <c r="C107" s="5">
        <v>-403.0384165817959</v>
      </c>
    </row>
    <row r="108" spans="1:3" x14ac:dyDescent="0.25">
      <c r="A108" s="5">
        <v>83</v>
      </c>
      <c r="B108" s="5">
        <v>1817.5772968549313</v>
      </c>
      <c r="C108" s="5">
        <v>-305.32729685493132</v>
      </c>
    </row>
    <row r="109" spans="1:3" x14ac:dyDescent="0.25">
      <c r="A109" s="5">
        <v>84</v>
      </c>
      <c r="B109" s="5">
        <v>1848.5294683210939</v>
      </c>
      <c r="C109" s="5">
        <v>-348.77946832109387</v>
      </c>
    </row>
    <row r="110" spans="1:3" x14ac:dyDescent="0.25">
      <c r="A110" s="5">
        <v>85</v>
      </c>
      <c r="B110" s="5">
        <v>1880.110968653798</v>
      </c>
      <c r="C110" s="5">
        <v>-247.32525436808373</v>
      </c>
    </row>
    <row r="111" spans="1:3" x14ac:dyDescent="0.25">
      <c r="A111" s="5">
        <v>86</v>
      </c>
      <c r="B111" s="5">
        <v>1912.306766769334</v>
      </c>
      <c r="C111" s="5">
        <v>-275.30676676933399</v>
      </c>
    </row>
    <row r="112" spans="1:3" x14ac:dyDescent="0.25">
      <c r="A112" s="5">
        <v>87</v>
      </c>
      <c r="B112" s="5">
        <v>1945.1015392115175</v>
      </c>
      <c r="C112" s="5">
        <v>-170.25538536536374</v>
      </c>
    </row>
    <row r="113" spans="1:3" x14ac:dyDescent="0.25">
      <c r="A113" s="5">
        <v>88</v>
      </c>
      <c r="B113" s="5">
        <v>1978.479677444825</v>
      </c>
      <c r="C113" s="5">
        <v>-209.0511060162537</v>
      </c>
    </row>
    <row r="114" spans="1:3" x14ac:dyDescent="0.25">
      <c r="A114" s="5">
        <v>89</v>
      </c>
      <c r="B114" s="5">
        <v>2012.4252952832112</v>
      </c>
      <c r="C114" s="5">
        <v>19.431847573931691</v>
      </c>
    </row>
    <row r="115" spans="1:3" x14ac:dyDescent="0.25">
      <c r="A115" s="5">
        <v>90</v>
      </c>
      <c r="B115" s="5">
        <v>2046.922236451074</v>
      </c>
      <c r="C115" s="5">
        <v>-15.588903117740756</v>
      </c>
    </row>
    <row r="116" spans="1:3" x14ac:dyDescent="0.25">
      <c r="A116" s="5">
        <v>91</v>
      </c>
      <c r="B116" s="5">
        <v>2081.9540822727649</v>
      </c>
      <c r="C116" s="5">
        <v>150.83163201294929</v>
      </c>
    </row>
    <row r="117" spans="1:3" x14ac:dyDescent="0.25">
      <c r="A117" s="5">
        <v>92</v>
      </c>
      <c r="B117" s="5">
        <v>2117.5041594869913</v>
      </c>
      <c r="C117" s="5">
        <v>120.34199435916253</v>
      </c>
    </row>
    <row r="118" spans="1:3" x14ac:dyDescent="0.25">
      <c r="A118" s="5">
        <v>93</v>
      </c>
      <c r="B118" s="5">
        <v>2153.5555481823858</v>
      </c>
      <c r="C118" s="5">
        <v>250.8080881812507</v>
      </c>
    </row>
    <row r="119" spans="1:3" x14ac:dyDescent="0.25">
      <c r="A119" s="5">
        <v>94</v>
      </c>
      <c r="B119" s="5">
        <v>2190.091089850464</v>
      </c>
      <c r="C119" s="5">
        <v>206.48033872096448</v>
      </c>
    </row>
    <row r="120" spans="1:3" x14ac:dyDescent="0.25">
      <c r="A120" s="5">
        <v>95</v>
      </c>
      <c r="B120" s="5">
        <v>2227.0933955521518</v>
      </c>
      <c r="C120" s="5">
        <v>348.19231873356239</v>
      </c>
    </row>
    <row r="121" spans="1:3" x14ac:dyDescent="0.25">
      <c r="A121" s="5">
        <v>96</v>
      </c>
      <c r="B121" s="5">
        <v>2264.5448541939741</v>
      </c>
      <c r="C121" s="5">
        <v>314.72787307875342</v>
      </c>
    </row>
    <row r="122" spans="1:3" x14ac:dyDescent="0.25">
      <c r="A122" s="5">
        <v>97</v>
      </c>
      <c r="B122" s="5">
        <v>2302.4276409099798</v>
      </c>
      <c r="C122" s="5">
        <v>420.42950194716286</v>
      </c>
    </row>
    <row r="123" spans="1:3" x14ac:dyDescent="0.25">
      <c r="A123" s="5">
        <v>98</v>
      </c>
      <c r="B123" s="5">
        <v>2340.7237255454183</v>
      </c>
      <c r="C123" s="5">
        <v>390.6608898391969</v>
      </c>
    </row>
    <row r="124" spans="1:3" x14ac:dyDescent="0.25">
      <c r="A124" s="5">
        <v>99</v>
      </c>
      <c r="B124" s="5">
        <v>2379.41488123811</v>
      </c>
      <c r="C124" s="5">
        <v>510.22797590474738</v>
      </c>
    </row>
    <row r="125" spans="1:3" x14ac:dyDescent="0.25">
      <c r="A125" s="5">
        <v>100</v>
      </c>
      <c r="B125" s="5">
        <v>2418.4826930934532</v>
      </c>
      <c r="C125" s="5">
        <v>468.82499921423914</v>
      </c>
    </row>
    <row r="126" spans="1:3" x14ac:dyDescent="0.25">
      <c r="A126" s="5">
        <v>101</v>
      </c>
      <c r="B126" s="5">
        <v>2457.9085669489114</v>
      </c>
      <c r="C126" s="5">
        <v>668.55297151262721</v>
      </c>
    </row>
    <row r="127" spans="1:3" x14ac:dyDescent="0.25">
      <c r="A127" s="5">
        <v>102</v>
      </c>
      <c r="B127" s="5">
        <v>2497.6737382238234</v>
      </c>
      <c r="C127" s="5">
        <v>644.65959510951006</v>
      </c>
    </row>
    <row r="128" spans="1:3" x14ac:dyDescent="0.25">
      <c r="A128" s="5">
        <v>103</v>
      </c>
      <c r="B128" s="5">
        <v>2537.7592808503414</v>
      </c>
      <c r="C128" s="5">
        <v>775.00994991888956</v>
      </c>
    </row>
    <row r="129" spans="1:3" x14ac:dyDescent="0.25">
      <c r="A129" s="5">
        <v>104</v>
      </c>
      <c r="B129" s="5">
        <v>2578.1461162811979</v>
      </c>
      <c r="C129" s="5">
        <v>734.62311448803302</v>
      </c>
    </row>
    <row r="130" spans="1:3" x14ac:dyDescent="0.25">
      <c r="A130" s="5">
        <v>105</v>
      </c>
      <c r="B130" s="5">
        <v>2618.815022570072</v>
      </c>
      <c r="C130" s="5">
        <v>810.87728512223566</v>
      </c>
    </row>
    <row r="131" spans="1:3" x14ac:dyDescent="0.25">
      <c r="A131" s="5">
        <v>106</v>
      </c>
      <c r="B131" s="5">
        <v>2659.7466435201918</v>
      </c>
      <c r="C131" s="5">
        <v>802.6700231464747</v>
      </c>
    </row>
    <row r="132" spans="1:3" x14ac:dyDescent="0.25">
      <c r="A132" s="5">
        <v>107</v>
      </c>
      <c r="B132" s="5">
        <v>2700.921497896833</v>
      </c>
      <c r="C132" s="5">
        <v>824.07850210316701</v>
      </c>
    </row>
    <row r="133" spans="1:3" x14ac:dyDescent="0.25">
      <c r="A133" s="5">
        <v>108</v>
      </c>
      <c r="B133" s="5">
        <v>2742.3199886993348</v>
      </c>
      <c r="C133" s="5">
        <v>796.23556685622088</v>
      </c>
    </row>
    <row r="134" spans="1:3" x14ac:dyDescent="0.25">
      <c r="A134" s="5">
        <v>109</v>
      </c>
      <c r="B134" s="5">
        <v>2783.9224124882121</v>
      </c>
      <c r="C134" s="5">
        <v>862.3275875117879</v>
      </c>
    </row>
    <row r="135" spans="1:3" x14ac:dyDescent="0.25">
      <c r="A135" s="5">
        <v>110</v>
      </c>
      <c r="B135" s="5">
        <v>2825.70896876292</v>
      </c>
      <c r="C135" s="5">
        <v>806.07674552279423</v>
      </c>
    </row>
    <row r="136" spans="1:3" x14ac:dyDescent="0.25">
      <c r="A136" s="5">
        <v>111</v>
      </c>
      <c r="B136" s="5">
        <v>2867.6597693858221</v>
      </c>
      <c r="C136" s="5">
        <v>832.69737347132059</v>
      </c>
    </row>
    <row r="137" spans="1:3" x14ac:dyDescent="0.25">
      <c r="A137" s="5">
        <v>112</v>
      </c>
      <c r="B137" s="5">
        <v>2909.7548480478713</v>
      </c>
      <c r="C137" s="5">
        <v>807.49515195212871</v>
      </c>
    </row>
    <row r="138" spans="1:3" x14ac:dyDescent="0.25">
      <c r="A138" s="5">
        <v>113</v>
      </c>
      <c r="B138" s="5">
        <v>2951.9741697714862</v>
      </c>
      <c r="C138" s="5">
        <v>900.64121484389852</v>
      </c>
    </row>
    <row r="139" spans="1:3" x14ac:dyDescent="0.25">
      <c r="A139" s="5">
        <v>114</v>
      </c>
      <c r="B139" s="5">
        <v>2994.2976404461174</v>
      </c>
      <c r="C139" s="5">
        <v>891.92458177610479</v>
      </c>
    </row>
    <row r="140" spans="1:3" x14ac:dyDescent="0.25">
      <c r="A140" s="5">
        <v>115</v>
      </c>
      <c r="B140" s="5">
        <v>3036.705116391955</v>
      </c>
      <c r="C140" s="5">
        <v>901.67949899266023</v>
      </c>
    </row>
    <row r="141" spans="1:3" x14ac:dyDescent="0.25">
      <c r="A141" s="5">
        <v>116</v>
      </c>
      <c r="B141" s="5">
        <v>3079.1764139472307</v>
      </c>
      <c r="C141" s="5">
        <v>880.39501462419776</v>
      </c>
    </row>
    <row r="142" spans="1:3" x14ac:dyDescent="0.25">
      <c r="A142" s="5">
        <v>117</v>
      </c>
      <c r="B142" s="5">
        <v>3121.6913190745431</v>
      </c>
      <c r="C142" s="5">
        <v>907.9753475921234</v>
      </c>
    </row>
    <row r="143" spans="1:3" x14ac:dyDescent="0.25">
      <c r="A143" s="5">
        <v>118</v>
      </c>
      <c r="B143" s="5">
        <v>3164.229596981655</v>
      </c>
      <c r="C143" s="5">
        <v>853.38578763372971</v>
      </c>
    </row>
    <row r="144" spans="1:3" x14ac:dyDescent="0.25">
      <c r="A144" s="5">
        <v>119</v>
      </c>
      <c r="B144" s="5">
        <v>3206.7710017521463</v>
      </c>
      <c r="C144" s="5">
        <v>874.92130594016135</v>
      </c>
    </row>
    <row r="145" spans="1:3" x14ac:dyDescent="0.25">
      <c r="A145" s="5">
        <v>120</v>
      </c>
      <c r="B145" s="5">
        <v>3249.295285981379</v>
      </c>
      <c r="C145" s="5">
        <v>832.15925947316646</v>
      </c>
    </row>
    <row r="146" spans="1:3" x14ac:dyDescent="0.25">
      <c r="A146" s="5">
        <v>121</v>
      </c>
      <c r="B146" s="5">
        <v>3291.7822104131715</v>
      </c>
      <c r="C146" s="5">
        <v>818.44855881759804</v>
      </c>
    </row>
    <row r="147" spans="1:3" x14ac:dyDescent="0.25">
      <c r="A147" s="5">
        <v>122</v>
      </c>
      <c r="B147" s="5">
        <v>3334.2115535725752</v>
      </c>
      <c r="C147" s="5">
        <v>806.07416071313946</v>
      </c>
    </row>
    <row r="148" spans="1:3" x14ac:dyDescent="0.25">
      <c r="A148" s="5">
        <v>123</v>
      </c>
      <c r="B148" s="5">
        <v>3376.5631213902129</v>
      </c>
      <c r="C148" s="5">
        <v>807.6511643240724</v>
      </c>
    </row>
    <row r="149" spans="1:3" x14ac:dyDescent="0.25">
      <c r="A149" s="5">
        <v>124</v>
      </c>
      <c r="B149" s="5">
        <v>3418.8167568135564</v>
      </c>
      <c r="C149" s="5">
        <v>733.93324318644363</v>
      </c>
    </row>
    <row r="150" spans="1:3" x14ac:dyDescent="0.25">
      <c r="A150" s="5">
        <v>125</v>
      </c>
      <c r="B150" s="5">
        <v>3460.9523494005934</v>
      </c>
      <c r="C150" s="5">
        <v>826.33336488512123</v>
      </c>
    </row>
    <row r="151" spans="1:3" x14ac:dyDescent="0.25">
      <c r="A151" s="5">
        <v>126</v>
      </c>
      <c r="B151" s="5">
        <v>3502.9498448913082</v>
      </c>
      <c r="C151" s="5">
        <v>801.0501551086918</v>
      </c>
    </row>
    <row r="152" spans="1:3" x14ac:dyDescent="0.25">
      <c r="A152" s="5">
        <v>127</v>
      </c>
      <c r="B152" s="5">
        <v>3544.7892547524257</v>
      </c>
      <c r="C152" s="5">
        <v>830.54407858090735</v>
      </c>
    </row>
    <row r="153" spans="1:3" x14ac:dyDescent="0.25">
      <c r="A153" s="5">
        <v>128</v>
      </c>
      <c r="B153" s="5">
        <v>3586.4506656908652</v>
      </c>
      <c r="C153" s="5">
        <v>796.04933430913479</v>
      </c>
    </row>
    <row r="154" spans="1:3" x14ac:dyDescent="0.25">
      <c r="A154" s="5">
        <v>129</v>
      </c>
      <c r="B154" s="5">
        <v>3627.9142491313933</v>
      </c>
      <c r="C154" s="5">
        <v>800.31652009937625</v>
      </c>
    </row>
    <row r="155" spans="1:3" x14ac:dyDescent="0.25">
      <c r="A155" s="5">
        <v>130</v>
      </c>
      <c r="B155" s="5">
        <v>3669.1602706539547</v>
      </c>
      <c r="C155" s="5">
        <v>748.00639601271223</v>
      </c>
    </row>
    <row r="156" spans="1:3" x14ac:dyDescent="0.25">
      <c r="A156" s="5">
        <v>131</v>
      </c>
      <c r="B156" s="5">
        <v>3710.1690993861812</v>
      </c>
      <c r="C156" s="5">
        <v>763.55817334109179</v>
      </c>
    </row>
    <row r="157" spans="1:3" x14ac:dyDescent="0.25">
      <c r="A157" s="5">
        <v>132</v>
      </c>
      <c r="B157" s="5">
        <v>3750.9212173466267</v>
      </c>
      <c r="C157" s="5">
        <v>702.36449693908799</v>
      </c>
    </row>
    <row r="158" spans="1:3" x14ac:dyDescent="0.25">
      <c r="A158" s="5">
        <v>133</v>
      </c>
      <c r="B158" s="5">
        <v>3751.0566067680656</v>
      </c>
      <c r="C158" s="5">
        <v>733.51482180336279</v>
      </c>
    </row>
    <row r="159" spans="1:3" x14ac:dyDescent="0.25">
      <c r="A159" s="5">
        <v>134</v>
      </c>
      <c r="B159" s="5">
        <v>3791.3972287342685</v>
      </c>
      <c r="C159" s="5">
        <v>703.76943793239843</v>
      </c>
    </row>
    <row r="160" spans="1:3" x14ac:dyDescent="0.25">
      <c r="A160" s="5">
        <v>135</v>
      </c>
      <c r="B160" s="5">
        <v>3831.5778691598616</v>
      </c>
      <c r="C160" s="5">
        <v>668.57597699398411</v>
      </c>
    </row>
    <row r="161" spans="1:3" x14ac:dyDescent="0.25">
      <c r="A161" s="5">
        <v>136</v>
      </c>
      <c r="B161" s="5">
        <v>3871.4440148147369</v>
      </c>
      <c r="C161" s="5">
        <v>608.19234882162709</v>
      </c>
    </row>
    <row r="162" spans="1:3" x14ac:dyDescent="0.25">
      <c r="A162" s="5">
        <v>137</v>
      </c>
      <c r="B162" s="5">
        <v>3910.9766915727073</v>
      </c>
      <c r="C162" s="5">
        <v>553.5233084272927</v>
      </c>
    </row>
    <row r="163" spans="1:3" x14ac:dyDescent="0.25">
      <c r="A163" s="5">
        <v>138</v>
      </c>
      <c r="B163" s="5">
        <v>3950.1570840207196</v>
      </c>
      <c r="C163" s="5">
        <v>508.34291597928041</v>
      </c>
    </row>
    <row r="164" spans="1:3" x14ac:dyDescent="0.25">
      <c r="A164" s="5">
        <v>139</v>
      </c>
      <c r="B164" s="5">
        <v>3988.9665444139691</v>
      </c>
      <c r="C164" s="5">
        <v>455.70012225269784</v>
      </c>
    </row>
    <row r="165" spans="1:3" x14ac:dyDescent="0.25">
      <c r="A165" s="5">
        <v>140</v>
      </c>
      <c r="B165" s="5">
        <v>4027.3866015512249</v>
      </c>
      <c r="C165" s="5">
        <v>409.97703481241115</v>
      </c>
    </row>
    <row r="166" spans="1:3" x14ac:dyDescent="0.25">
      <c r="A166" s="5">
        <v>141</v>
      </c>
      <c r="B166" s="5">
        <v>4065.3989695661103</v>
      </c>
      <c r="C166" s="5">
        <v>371.9087227415821</v>
      </c>
    </row>
    <row r="167" spans="1:3" x14ac:dyDescent="0.25">
      <c r="A167" s="5">
        <v>142</v>
      </c>
      <c r="B167" s="5">
        <v>4102.985556630194</v>
      </c>
      <c r="C167" s="5">
        <v>327.12555448091734</v>
      </c>
    </row>
    <row r="168" spans="1:3" x14ac:dyDescent="0.25">
      <c r="A168" s="5">
        <v>143</v>
      </c>
      <c r="B168" s="5">
        <v>4140.1284735637164</v>
      </c>
      <c r="C168" s="5">
        <v>299.50789007264757</v>
      </c>
    </row>
    <row r="169" spans="1:3" x14ac:dyDescent="0.25">
      <c r="A169" s="5">
        <v>144</v>
      </c>
      <c r="B169" s="5">
        <v>4176.8100423498709</v>
      </c>
      <c r="C169" s="5">
        <v>179.60662431679611</v>
      </c>
    </row>
    <row r="170" spans="1:3" x14ac:dyDescent="0.25">
      <c r="A170" s="5">
        <v>145</v>
      </c>
      <c r="B170" s="5">
        <v>4213.0128045485817</v>
      </c>
      <c r="C170" s="5">
        <v>141.87608434030699</v>
      </c>
    </row>
    <row r="171" spans="1:3" x14ac:dyDescent="0.25">
      <c r="A171" s="5">
        <v>146</v>
      </c>
      <c r="B171" s="5">
        <v>4248.7195296057789</v>
      </c>
      <c r="C171" s="5">
        <v>69.916834030585051</v>
      </c>
    </row>
    <row r="172" spans="1:3" x14ac:dyDescent="0.25">
      <c r="A172" s="5">
        <v>147</v>
      </c>
      <c r="B172" s="5">
        <v>4283.9132230542036</v>
      </c>
      <c r="C172" s="5">
        <v>55.625238484258261</v>
      </c>
    </row>
    <row r="173" spans="1:3" x14ac:dyDescent="0.25">
      <c r="A173" s="5">
        <v>148</v>
      </c>
      <c r="B173" s="5">
        <v>4318.5771346018582</v>
      </c>
      <c r="C173" s="5">
        <v>15.269019244296032</v>
      </c>
    </row>
    <row r="174" spans="1:3" x14ac:dyDescent="0.25">
      <c r="A174" s="5">
        <v>149</v>
      </c>
      <c r="B174" s="5">
        <v>4352.6947661042377</v>
      </c>
      <c r="C174" s="5">
        <v>-53.694766104237715</v>
      </c>
    </row>
    <row r="175" spans="1:3" x14ac:dyDescent="0.25">
      <c r="A175" s="5">
        <v>150</v>
      </c>
      <c r="B175" s="5">
        <v>4386.2498794165531</v>
      </c>
      <c r="C175" s="5">
        <v>-46.249879416553085</v>
      </c>
    </row>
    <row r="176" spans="1:3" x14ac:dyDescent="0.25">
      <c r="A176" s="5">
        <v>151</v>
      </c>
      <c r="B176" s="5">
        <v>4419.2265041222017</v>
      </c>
      <c r="C176" s="5">
        <v>-37.626504122201368</v>
      </c>
    </row>
    <row r="177" spans="1:3" x14ac:dyDescent="0.25">
      <c r="A177" s="5">
        <v>152</v>
      </c>
      <c r="B177" s="5">
        <v>4451.6089451338385</v>
      </c>
      <c r="C177" s="5">
        <v>-0.19227846717149077</v>
      </c>
    </row>
    <row r="178" spans="1:3" x14ac:dyDescent="0.25">
      <c r="A178" s="5">
        <v>153</v>
      </c>
      <c r="B178" s="5">
        <v>4483.3817901633647</v>
      </c>
      <c r="C178" s="5">
        <v>-35.715123496697743</v>
      </c>
    </row>
    <row r="179" spans="1:3" x14ac:dyDescent="0.25">
      <c r="A179" s="5">
        <v>154</v>
      </c>
      <c r="B179" s="5">
        <v>4514.5299170573571</v>
      </c>
      <c r="C179" s="5">
        <v>-79.863250390690155</v>
      </c>
    </row>
    <row r="180" spans="1:3" x14ac:dyDescent="0.25">
      <c r="A180" s="5">
        <v>155</v>
      </c>
      <c r="B180" s="5">
        <v>4545.0385009943939</v>
      </c>
      <c r="C180" s="5">
        <v>-139.53850099439387</v>
      </c>
    </row>
    <row r="181" spans="1:3" x14ac:dyDescent="0.25">
      <c r="A181" s="5">
        <v>156</v>
      </c>
      <c r="B181" s="5">
        <v>4574.8930215408582</v>
      </c>
      <c r="C181" s="5">
        <v>-171.89302154085817</v>
      </c>
    </row>
    <row r="182" spans="1:3" x14ac:dyDescent="0.25">
      <c r="A182" s="5">
        <v>157</v>
      </c>
      <c r="B182" s="5">
        <v>4604.0792695618875</v>
      </c>
      <c r="C182" s="5">
        <v>-168.52371400633183</v>
      </c>
    </row>
    <row r="183" spans="1:3" x14ac:dyDescent="0.25">
      <c r="A183" s="5">
        <v>158</v>
      </c>
      <c r="B183" s="5">
        <v>4632.5833539841433</v>
      </c>
      <c r="C183" s="5">
        <v>-237.12181552260517</v>
      </c>
    </row>
    <row r="184" spans="1:3" x14ac:dyDescent="0.25">
      <c r="A184" s="5">
        <v>159</v>
      </c>
      <c r="B184" s="5">
        <v>4660.3917084072191</v>
      </c>
      <c r="C184" s="5">
        <v>-254.22504174055211</v>
      </c>
    </row>
    <row r="185" spans="1:3" x14ac:dyDescent="0.25">
      <c r="A185" s="5">
        <v>160</v>
      </c>
      <c r="B185" s="5">
        <v>4687.4910975605017</v>
      </c>
      <c r="C185" s="5">
        <v>-314.15776422716863</v>
      </c>
    </row>
    <row r="186" spans="1:3" x14ac:dyDescent="0.25">
      <c r="A186" s="5">
        <v>161</v>
      </c>
      <c r="B186" s="5">
        <v>4713.868623602455</v>
      </c>
      <c r="C186" s="5">
        <v>-344.15433788816972</v>
      </c>
    </row>
    <row r="187" spans="1:3" x14ac:dyDescent="0.25">
      <c r="A187" s="5">
        <v>162</v>
      </c>
      <c r="B187" s="5">
        <v>4739.5117322592841</v>
      </c>
      <c r="C187" s="5">
        <v>-392.59506559261717</v>
      </c>
    </row>
    <row r="188" spans="1:3" x14ac:dyDescent="0.25">
      <c r="A188" s="5">
        <v>163</v>
      </c>
      <c r="B188" s="5">
        <v>4764.4082188000939</v>
      </c>
      <c r="C188" s="5">
        <v>-504.15821880009389</v>
      </c>
    </row>
    <row r="189" spans="1:3" x14ac:dyDescent="0.25">
      <c r="A189" s="5">
        <v>164</v>
      </c>
      <c r="B189" s="5">
        <v>4788.5462338456809</v>
      </c>
      <c r="C189" s="5">
        <v>-441.90337670282406</v>
      </c>
    </row>
    <row r="190" spans="1:3" x14ac:dyDescent="0.25">
      <c r="A190" s="5">
        <v>165</v>
      </c>
      <c r="B190" s="5">
        <v>4811.9142890081939</v>
      </c>
      <c r="C190" s="5">
        <v>-465.27143186533704</v>
      </c>
    </row>
    <row r="191" spans="1:3" x14ac:dyDescent="0.25">
      <c r="A191" s="5">
        <v>166</v>
      </c>
      <c r="B191" s="5">
        <v>4834.5012623589846</v>
      </c>
      <c r="C191" s="5">
        <v>-565.31944417716659</v>
      </c>
    </row>
    <row r="192" spans="1:3" x14ac:dyDescent="0.25">
      <c r="A192" s="5">
        <v>167</v>
      </c>
      <c r="B192" s="5">
        <v>4856.2964037220445</v>
      </c>
      <c r="C192" s="5">
        <v>-558.68101910665973</v>
      </c>
    </row>
    <row r="193" spans="1:3" x14ac:dyDescent="0.25">
      <c r="A193" s="5">
        <v>168</v>
      </c>
      <c r="B193" s="5">
        <v>4877.2893397905073</v>
      </c>
      <c r="C193" s="5">
        <v>-605.71791121907881</v>
      </c>
    </row>
    <row r="194" spans="1:3" x14ac:dyDescent="0.25">
      <c r="A194" s="5">
        <v>169</v>
      </c>
      <c r="B194" s="5">
        <v>4897.4700790637744</v>
      </c>
      <c r="C194" s="5">
        <v>-639.47007906377439</v>
      </c>
    </row>
    <row r="195" spans="1:3" x14ac:dyDescent="0.25">
      <c r="A195" s="5">
        <v>170</v>
      </c>
      <c r="B195" s="5">
        <v>4916.829016602941</v>
      </c>
      <c r="C195" s="5">
        <v>-658.67517044909528</v>
      </c>
    </row>
    <row r="196" spans="1:3" x14ac:dyDescent="0.25">
      <c r="A196" s="5">
        <v>171</v>
      </c>
      <c r="B196" s="5">
        <v>4935.3569386022118</v>
      </c>
      <c r="C196" s="5">
        <v>-693.04924629451943</v>
      </c>
    </row>
    <row r="197" spans="1:3" x14ac:dyDescent="0.25">
      <c r="A197" s="5">
        <v>172</v>
      </c>
      <c r="B197" s="5">
        <v>4953.0450267741862</v>
      </c>
      <c r="C197" s="5">
        <v>-698.47359820275778</v>
      </c>
    </row>
    <row r="198" spans="1:3" x14ac:dyDescent="0.25">
      <c r="A198" s="5">
        <v>173</v>
      </c>
      <c r="B198" s="5">
        <v>4969.8848625468763</v>
      </c>
      <c r="C198" s="5">
        <v>-719.96819588020935</v>
      </c>
    </row>
    <row r="199" spans="1:3" x14ac:dyDescent="0.25">
      <c r="A199" s="5">
        <v>174</v>
      </c>
      <c r="B199" s="5">
        <v>4985.8684310704984</v>
      </c>
      <c r="C199" s="5">
        <v>-720.32996953203656</v>
      </c>
    </row>
    <row r="200" spans="1:3" x14ac:dyDescent="0.25">
      <c r="A200" s="5">
        <v>175</v>
      </c>
      <c r="B200" s="5">
        <v>5000.9881250321005</v>
      </c>
      <c r="C200" s="5">
        <v>-802.36312503210047</v>
      </c>
    </row>
    <row r="201" spans="1:3" x14ac:dyDescent="0.25">
      <c r="A201" s="5">
        <v>176</v>
      </c>
      <c r="B201" s="5">
        <v>5015.2367482762384</v>
      </c>
      <c r="C201" s="5">
        <v>-699.69828673777647</v>
      </c>
    </row>
    <row r="202" spans="1:3" x14ac:dyDescent="0.25">
      <c r="A202" s="5">
        <v>177</v>
      </c>
      <c r="B202" s="5">
        <v>5028.6075192299504</v>
      </c>
      <c r="C202" s="5">
        <v>-719.19085256328344</v>
      </c>
    </row>
    <row r="203" spans="1:3" x14ac:dyDescent="0.25">
      <c r="A203" s="5">
        <v>178</v>
      </c>
      <c r="B203" s="5">
        <v>5041.0940741304194</v>
      </c>
      <c r="C203" s="5">
        <v>-695.59407413041936</v>
      </c>
    </row>
    <row r="204" spans="1:3" x14ac:dyDescent="0.25">
      <c r="A204" s="5">
        <v>179</v>
      </c>
      <c r="B204" s="5">
        <v>5052.6904700537862</v>
      </c>
      <c r="C204" s="5">
        <v>-749.99816236147853</v>
      </c>
    </row>
    <row r="205" spans="1:3" x14ac:dyDescent="0.25">
      <c r="A205" s="5">
        <v>180</v>
      </c>
      <c r="B205" s="5">
        <v>5063.3911877436458</v>
      </c>
      <c r="C205" s="5">
        <v>-710.7483306007889</v>
      </c>
    </row>
    <row r="206" spans="1:3" x14ac:dyDescent="0.25">
      <c r="A206" s="5">
        <v>181</v>
      </c>
      <c r="B206" s="5">
        <v>5073.1911342379281</v>
      </c>
      <c r="C206" s="5">
        <v>-771.47684852364273</v>
      </c>
    </row>
    <row r="207" spans="1:3" x14ac:dyDescent="0.25">
      <c r="A207" s="5">
        <v>182</v>
      </c>
      <c r="B207" s="5">
        <v>5073.2222891085303</v>
      </c>
      <c r="C207" s="5">
        <v>-669.65086053710183</v>
      </c>
    </row>
    <row r="208" spans="1:3" x14ac:dyDescent="0.25">
      <c r="A208" s="5">
        <v>183</v>
      </c>
      <c r="B208" s="5">
        <v>5082.0856452928674</v>
      </c>
      <c r="C208" s="5">
        <v>-665.39333760055979</v>
      </c>
    </row>
    <row r="209" spans="1:3" x14ac:dyDescent="0.25">
      <c r="A209" s="5">
        <v>184</v>
      </c>
      <c r="B209" s="5">
        <v>5090.0704876029222</v>
      </c>
      <c r="C209" s="5">
        <v>-683.60894914138407</v>
      </c>
    </row>
    <row r="210" spans="1:3" x14ac:dyDescent="0.25">
      <c r="A210" s="5">
        <v>185</v>
      </c>
      <c r="B210" s="5">
        <v>5097.1418608156146</v>
      </c>
      <c r="C210" s="5">
        <v>-660.71328938704301</v>
      </c>
    </row>
    <row r="211" spans="1:3" x14ac:dyDescent="0.25">
      <c r="A211" s="5">
        <v>186</v>
      </c>
      <c r="B211" s="5">
        <v>5103.2963993402782</v>
      </c>
      <c r="C211" s="5">
        <v>-659.12973267361122</v>
      </c>
    </row>
    <row r="212" spans="1:3" x14ac:dyDescent="0.25">
      <c r="A212" s="5">
        <v>187</v>
      </c>
      <c r="B212" s="5">
        <v>5108.5311739499039</v>
      </c>
      <c r="C212" s="5">
        <v>-638.37732779605813</v>
      </c>
    </row>
    <row r="213" spans="1:3" x14ac:dyDescent="0.25">
      <c r="A213" s="5">
        <v>188</v>
      </c>
      <c r="B213" s="5">
        <v>5112.8436931752913</v>
      </c>
      <c r="C213" s="5">
        <v>-670.70083603243438</v>
      </c>
    </row>
    <row r="214" spans="1:3" x14ac:dyDescent="0.25">
      <c r="A214" s="5">
        <v>189</v>
      </c>
      <c r="B214" s="5">
        <v>5112.8565236091217</v>
      </c>
      <c r="C214" s="5">
        <v>-621.57080932340705</v>
      </c>
    </row>
    <row r="215" spans="1:3" x14ac:dyDescent="0.25">
      <c r="A215" s="5">
        <v>190</v>
      </c>
      <c r="B215" s="5">
        <v>5116.2319044908554</v>
      </c>
      <c r="C215" s="5">
        <v>-598.92421218316304</v>
      </c>
    </row>
    <row r="216" spans="1:3" x14ac:dyDescent="0.25">
      <c r="A216" s="5">
        <v>191</v>
      </c>
      <c r="B216" s="5">
        <v>5118.694195291514</v>
      </c>
      <c r="C216" s="5">
        <v>-608.05133814865712</v>
      </c>
    </row>
    <row r="217" spans="1:3" x14ac:dyDescent="0.25">
      <c r="A217" s="5">
        <v>192</v>
      </c>
      <c r="B217" s="5">
        <v>5120.2293936602036</v>
      </c>
      <c r="C217" s="5">
        <v>-604.22939366020364</v>
      </c>
    </row>
    <row r="218" spans="1:3" x14ac:dyDescent="0.25">
      <c r="A218" s="5">
        <v>193</v>
      </c>
      <c r="B218" s="5">
        <v>5120.8367689256484</v>
      </c>
      <c r="C218" s="5">
        <v>-601.2213843102636</v>
      </c>
    </row>
    <row r="219" spans="1:3" x14ac:dyDescent="0.25">
      <c r="A219" s="5">
        <v>194</v>
      </c>
      <c r="B219" s="5">
        <v>5120.516032010114</v>
      </c>
      <c r="C219" s="5">
        <v>-585.26603201011403</v>
      </c>
    </row>
    <row r="220" spans="1:3" x14ac:dyDescent="0.25">
      <c r="A220" s="5">
        <v>195</v>
      </c>
      <c r="B220" s="5">
        <v>5119.267335567004</v>
      </c>
      <c r="C220" s="5">
        <v>-574.01733556700401</v>
      </c>
    </row>
    <row r="221" spans="1:3" x14ac:dyDescent="0.25">
      <c r="A221" s="5">
        <v>196</v>
      </c>
      <c r="B221" s="5">
        <v>5117.091273908195</v>
      </c>
      <c r="C221" s="5">
        <v>-508.62973544665692</v>
      </c>
    </row>
    <row r="222" spans="1:3" x14ac:dyDescent="0.25">
      <c r="A222" s="5">
        <v>197</v>
      </c>
      <c r="B222" s="5">
        <v>5113.9888827211807</v>
      </c>
      <c r="C222" s="5">
        <v>-568.40554938784771</v>
      </c>
    </row>
    <row r="223" spans="1:3" x14ac:dyDescent="0.25">
      <c r="A223" s="5">
        <v>198</v>
      </c>
      <c r="B223" s="5">
        <v>5109.9616385761437</v>
      </c>
      <c r="C223" s="5">
        <v>-508.5770231915285</v>
      </c>
    </row>
    <row r="224" spans="1:3" x14ac:dyDescent="0.25">
      <c r="A224" s="5">
        <v>199</v>
      </c>
      <c r="B224" s="5">
        <v>5105.0114582231799</v>
      </c>
      <c r="C224" s="5">
        <v>-525.09479155651297</v>
      </c>
    </row>
    <row r="225" spans="1:3" x14ac:dyDescent="0.25">
      <c r="A225" s="5">
        <v>200</v>
      </c>
      <c r="B225" s="5">
        <v>5099.1406976800372</v>
      </c>
      <c r="C225" s="5">
        <v>-454.92641196575187</v>
      </c>
    </row>
    <row r="226" spans="1:3" x14ac:dyDescent="0.25">
      <c r="A226" s="5">
        <v>201</v>
      </c>
      <c r="B226" s="5">
        <v>5092.3521511107747</v>
      </c>
      <c r="C226" s="5">
        <v>-480.79659555521903</v>
      </c>
    </row>
    <row r="227" spans="1:3" x14ac:dyDescent="0.25">
      <c r="A227" s="5">
        <v>202</v>
      </c>
      <c r="B227" s="5">
        <v>5084.6490494958925</v>
      </c>
      <c r="C227" s="5">
        <v>-406.39904949589254</v>
      </c>
    </row>
    <row r="228" spans="1:3" x14ac:dyDescent="0.25">
      <c r="A228" s="5">
        <v>203</v>
      </c>
      <c r="B228" s="5">
        <v>5076.0350590945618</v>
      </c>
      <c r="C228" s="5">
        <v>-373.96363052313336</v>
      </c>
    </row>
    <row r="229" spans="1:3" x14ac:dyDescent="0.25">
      <c r="A229" s="5">
        <v>204</v>
      </c>
      <c r="B229" s="5">
        <v>5066.5142796996797</v>
      </c>
      <c r="C229" s="5">
        <v>-363.36043354583398</v>
      </c>
    </row>
    <row r="230" spans="1:3" x14ac:dyDescent="0.25">
      <c r="A230" s="5">
        <v>205</v>
      </c>
      <c r="B230" s="5">
        <v>5056.091242686598</v>
      </c>
      <c r="C230" s="5">
        <v>-344.09124268659798</v>
      </c>
    </row>
    <row r="231" spans="1:3" x14ac:dyDescent="0.25">
      <c r="A231" s="5">
        <v>206</v>
      </c>
      <c r="B231" s="5">
        <v>5044.7709088564206</v>
      </c>
      <c r="C231" s="5">
        <v>-330.27090885642065</v>
      </c>
    </row>
    <row r="232" spans="1:3" x14ac:dyDescent="0.25">
      <c r="A232" s="5">
        <v>207</v>
      </c>
      <c r="B232" s="5">
        <v>5032.5586660749477</v>
      </c>
      <c r="C232" s="5">
        <v>-311.65866607494809</v>
      </c>
    </row>
    <row r="233" spans="1:3" x14ac:dyDescent="0.25">
      <c r="A233" s="5">
        <v>208</v>
      </c>
      <c r="B233" s="5">
        <v>5019.4603267083266</v>
      </c>
      <c r="C233" s="5">
        <v>-286.60318385118353</v>
      </c>
    </row>
    <row r="234" spans="1:3" x14ac:dyDescent="0.25">
      <c r="A234" s="5">
        <v>209</v>
      </c>
      <c r="B234" s="5">
        <v>5005.482124856695</v>
      </c>
      <c r="C234" s="5">
        <v>-272.62498199955189</v>
      </c>
    </row>
    <row r="235" spans="1:3" x14ac:dyDescent="0.25">
      <c r="A235" s="5">
        <v>210</v>
      </c>
      <c r="B235" s="5">
        <v>4990.630713387076</v>
      </c>
      <c r="C235" s="5">
        <v>-307.03071338707559</v>
      </c>
    </row>
    <row r="236" spans="1:3" x14ac:dyDescent="0.25">
      <c r="A236" s="5">
        <v>211</v>
      </c>
      <c r="B236" s="5">
        <v>4974.9131607669797</v>
      </c>
      <c r="C236" s="5">
        <v>-226.66316076697967</v>
      </c>
    </row>
    <row r="237" spans="1:3" x14ac:dyDescent="0.25">
      <c r="A237" s="5">
        <v>212</v>
      </c>
      <c r="B237" s="5">
        <v>4958.3369477001934</v>
      </c>
      <c r="C237" s="5">
        <v>-168.83694770019338</v>
      </c>
    </row>
    <row r="238" spans="1:3" x14ac:dyDescent="0.25">
      <c r="A238" s="5">
        <v>213</v>
      </c>
      <c r="B238" s="5">
        <v>4940.9099635663715</v>
      </c>
      <c r="C238" s="5">
        <v>-174.90996356637152</v>
      </c>
    </row>
    <row r="239" spans="1:3" x14ac:dyDescent="0.25">
      <c r="A239" s="5">
        <v>214</v>
      </c>
      <c r="B239" s="5">
        <v>4922.6405026661205</v>
      </c>
      <c r="C239" s="5">
        <v>-88.367775393393458</v>
      </c>
    </row>
    <row r="240" spans="1:3" x14ac:dyDescent="0.25">
      <c r="A240" s="5">
        <v>215</v>
      </c>
      <c r="B240" s="5">
        <v>4903.5372602733596</v>
      </c>
      <c r="C240" s="5">
        <v>-64.608688844788048</v>
      </c>
    </row>
    <row r="241" spans="1:3" x14ac:dyDescent="0.25">
      <c r="A241" s="5">
        <v>216</v>
      </c>
      <c r="B241" s="5">
        <v>4883.6093284968365</v>
      </c>
      <c r="C241" s="5">
        <v>-28.525995163503467</v>
      </c>
    </row>
    <row r="242" spans="1:3" x14ac:dyDescent="0.25">
      <c r="A242" s="5">
        <v>217</v>
      </c>
      <c r="B242" s="5">
        <v>4862.8661919527849</v>
      </c>
      <c r="C242" s="5">
        <v>-2.7233348099280192</v>
      </c>
    </row>
    <row r="243" spans="1:3" x14ac:dyDescent="0.25">
      <c r="A243" s="5">
        <v>218</v>
      </c>
      <c r="B243" s="5">
        <v>4841.3177232507569</v>
      </c>
      <c r="C243" s="5">
        <v>26.932276749243101</v>
      </c>
    </row>
    <row r="244" spans="1:3" x14ac:dyDescent="0.25">
      <c r="A244" s="5">
        <v>219</v>
      </c>
      <c r="B244" s="5">
        <v>4818.9741782947904</v>
      </c>
      <c r="C244" s="5">
        <v>-3.2598925805050385</v>
      </c>
    </row>
    <row r="245" spans="1:3" x14ac:dyDescent="0.25">
      <c r="A245" s="5">
        <v>220</v>
      </c>
      <c r="B245" s="5">
        <v>4818.8983820380245</v>
      </c>
      <c r="C245" s="5">
        <v>99.101617961975535</v>
      </c>
    </row>
    <row r="246" spans="1:3" x14ac:dyDescent="0.25">
      <c r="A246" s="5">
        <v>221</v>
      </c>
      <c r="B246" s="5">
        <v>4795.8461914021645</v>
      </c>
      <c r="C246" s="5">
        <v>46.48714193116848</v>
      </c>
    </row>
    <row r="247" spans="1:3" x14ac:dyDescent="0.25">
      <c r="A247" s="5">
        <v>222</v>
      </c>
      <c r="B247" s="5">
        <v>4771.944770242033</v>
      </c>
      <c r="C247" s="5">
        <v>70.769515472252351</v>
      </c>
    </row>
    <row r="248" spans="1:3" x14ac:dyDescent="0.25">
      <c r="A248" s="5">
        <v>223</v>
      </c>
      <c r="B248" s="5">
        <v>4747.2812905963674</v>
      </c>
      <c r="C248" s="5">
        <v>46.718709403632602</v>
      </c>
    </row>
    <row r="249" spans="1:3" x14ac:dyDescent="0.25">
      <c r="A249" s="5">
        <v>224</v>
      </c>
      <c r="B249" s="5">
        <v>4721.8674909457159</v>
      </c>
      <c r="C249" s="5">
        <v>122.44020136197651</v>
      </c>
    </row>
    <row r="250" spans="1:3" x14ac:dyDescent="0.25">
      <c r="A250" s="5">
        <v>225</v>
      </c>
      <c r="B250" s="5">
        <v>4695.7154668823005</v>
      </c>
      <c r="C250" s="5">
        <v>80.998818831984863</v>
      </c>
    </row>
    <row r="251" spans="1:3" x14ac:dyDescent="0.25">
      <c r="A251" s="5">
        <v>226</v>
      </c>
      <c r="B251" s="5">
        <v>4668.8376653531877</v>
      </c>
      <c r="C251" s="5">
        <v>127.36233464681209</v>
      </c>
    </row>
    <row r="252" spans="1:3" x14ac:dyDescent="0.25">
      <c r="A252" s="5">
        <v>227</v>
      </c>
      <c r="B252" s="5">
        <v>4641.2468787362086</v>
      </c>
      <c r="C252" s="5">
        <v>96.522352033021889</v>
      </c>
    </row>
    <row r="253" spans="1:3" x14ac:dyDescent="0.25">
      <c r="A253" s="5">
        <v>228</v>
      </c>
      <c r="B253" s="5">
        <v>4612.9562387514816</v>
      </c>
      <c r="C253" s="5">
        <v>130.04376124851842</v>
      </c>
    </row>
    <row r="254" spans="1:3" x14ac:dyDescent="0.25">
      <c r="A254" s="5">
        <v>229</v>
      </c>
      <c r="B254" s="5">
        <v>4583.9792102114225</v>
      </c>
      <c r="C254" s="5">
        <v>82.449361217149089</v>
      </c>
    </row>
    <row r="255" spans="1:3" x14ac:dyDescent="0.25">
      <c r="A255" s="5">
        <v>230</v>
      </c>
      <c r="B255" s="5">
        <v>4554.3295846122255</v>
      </c>
      <c r="C255" s="5">
        <v>112.09898681634604</v>
      </c>
    </row>
    <row r="256" spans="1:3" x14ac:dyDescent="0.25">
      <c r="A256" s="5">
        <v>231</v>
      </c>
      <c r="B256" s="5">
        <v>4524.0214735698601</v>
      </c>
      <c r="C256" s="5">
        <v>79.12138357299682</v>
      </c>
    </row>
    <row r="257" spans="1:3" x14ac:dyDescent="0.25">
      <c r="A257" s="5">
        <v>232</v>
      </c>
      <c r="B257" s="5">
        <v>4493.0693021036968</v>
      </c>
      <c r="C257" s="5">
        <v>115.68069789630317</v>
      </c>
    </row>
    <row r="258" spans="1:3" x14ac:dyDescent="0.25">
      <c r="A258" s="5">
        <v>233</v>
      </c>
      <c r="B258" s="5">
        <v>4461.4878017709934</v>
      </c>
      <c r="C258" s="5">
        <v>124.20450592131419</v>
      </c>
    </row>
    <row r="259" spans="1:3" x14ac:dyDescent="0.25">
      <c r="A259" s="5">
        <v>234</v>
      </c>
      <c r="B259" s="5">
        <v>4429.2920036554569</v>
      </c>
      <c r="C259" s="5">
        <v>147.8618424983888</v>
      </c>
    </row>
    <row r="260" spans="1:3" x14ac:dyDescent="0.25">
      <c r="A260" s="5">
        <v>235</v>
      </c>
      <c r="B260" s="5">
        <v>4396.4972312132722</v>
      </c>
      <c r="C260" s="5">
        <v>101.78848307244243</v>
      </c>
    </row>
    <row r="261" spans="1:3" x14ac:dyDescent="0.25">
      <c r="A261" s="5">
        <v>236</v>
      </c>
      <c r="B261" s="5">
        <v>4363.1190929799659</v>
      </c>
      <c r="C261" s="5">
        <v>135.16662130574878</v>
      </c>
    </row>
    <row r="262" spans="1:3" x14ac:dyDescent="0.25">
      <c r="A262" s="5">
        <v>237</v>
      </c>
      <c r="B262" s="5">
        <v>4329.1734751415797</v>
      </c>
      <c r="C262" s="5">
        <v>113.36498639688216</v>
      </c>
    </row>
    <row r="263" spans="1:3" x14ac:dyDescent="0.25">
      <c r="A263" s="5">
        <v>238</v>
      </c>
      <c r="B263" s="5">
        <v>4294.6765339737167</v>
      </c>
      <c r="C263" s="5">
        <v>176.32346602628331</v>
      </c>
    </row>
    <row r="264" spans="1:3" x14ac:dyDescent="0.25">
      <c r="A264" s="5">
        <v>239</v>
      </c>
      <c r="B264" s="5">
        <v>4259.644688152026</v>
      </c>
      <c r="C264" s="5">
        <v>186.56959756225933</v>
      </c>
    </row>
    <row r="265" spans="1:3" x14ac:dyDescent="0.25">
      <c r="A265" s="5">
        <v>240</v>
      </c>
      <c r="B265" s="5">
        <v>4224.0946109378001</v>
      </c>
      <c r="C265" s="5">
        <v>230.67461983143039</v>
      </c>
    </row>
    <row r="266" spans="1:3" x14ac:dyDescent="0.25">
      <c r="A266" s="5">
        <v>241</v>
      </c>
      <c r="B266" s="5">
        <v>4188.0432222424051</v>
      </c>
      <c r="C266" s="5">
        <v>241.95677775759486</v>
      </c>
    </row>
    <row r="267" spans="1:3" x14ac:dyDescent="0.25">
      <c r="A267" s="5">
        <v>242</v>
      </c>
      <c r="B267" s="5">
        <v>4151.5076805743274</v>
      </c>
      <c r="C267" s="5">
        <v>274.7650466983996</v>
      </c>
    </row>
    <row r="268" spans="1:3" x14ac:dyDescent="0.25">
      <c r="A268" s="5">
        <v>243</v>
      </c>
      <c r="B268" s="5">
        <v>4114.5053748726395</v>
      </c>
      <c r="C268" s="5">
        <v>281.87924051197569</v>
      </c>
    </row>
    <row r="269" spans="1:3" x14ac:dyDescent="0.25">
      <c r="A269" s="5">
        <v>244</v>
      </c>
      <c r="B269" s="5">
        <v>4077.0539162308178</v>
      </c>
      <c r="C269" s="5">
        <v>266.69608376918222</v>
      </c>
    </row>
    <row r="270" spans="1:3" x14ac:dyDescent="0.25">
      <c r="A270" s="5">
        <v>245</v>
      </c>
      <c r="B270" s="5">
        <v>4039.1711295148116</v>
      </c>
      <c r="C270" s="5">
        <v>365.1365627928808</v>
      </c>
    </row>
    <row r="271" spans="1:3" x14ac:dyDescent="0.25">
      <c r="A271" s="5">
        <v>246</v>
      </c>
      <c r="B271" s="5">
        <v>4000.8750448793735</v>
      </c>
      <c r="C271" s="5">
        <v>402.12495512062651</v>
      </c>
    </row>
    <row r="272" spans="1:3" x14ac:dyDescent="0.25">
      <c r="A272" s="5">
        <v>247</v>
      </c>
      <c r="B272" s="5">
        <v>3962.1838891866801</v>
      </c>
      <c r="C272" s="5">
        <v>390.12380312101232</v>
      </c>
    </row>
    <row r="273" spans="1:3" x14ac:dyDescent="0.25">
      <c r="A273" s="5">
        <v>248</v>
      </c>
      <c r="B273" s="5">
        <v>3923.1160773313377</v>
      </c>
      <c r="C273" s="5">
        <v>416.88392266866231</v>
      </c>
    </row>
    <row r="274" spans="1:3" x14ac:dyDescent="0.25">
      <c r="A274" s="5">
        <v>249</v>
      </c>
      <c r="B274" s="5">
        <v>3883.69020347588</v>
      </c>
      <c r="C274" s="5">
        <v>428.80979652411997</v>
      </c>
    </row>
    <row r="275" spans="1:3" x14ac:dyDescent="0.25">
      <c r="A275" s="5">
        <v>250</v>
      </c>
      <c r="B275" s="5">
        <v>3843.9250322009657</v>
      </c>
      <c r="C275" s="5">
        <v>445.50353922760587</v>
      </c>
    </row>
    <row r="276" spans="1:3" x14ac:dyDescent="0.25">
      <c r="A276" s="5">
        <v>251</v>
      </c>
      <c r="B276" s="5">
        <v>3843.7919353401635</v>
      </c>
      <c r="C276" s="5">
        <v>491.77949323126495</v>
      </c>
    </row>
    <row r="277" spans="1:3" x14ac:dyDescent="0.25">
      <c r="A277" s="5">
        <v>252</v>
      </c>
      <c r="B277" s="5">
        <v>3803.8394895744495</v>
      </c>
      <c r="C277" s="5">
        <v>481.44622471126513</v>
      </c>
    </row>
    <row r="278" spans="1:3" x14ac:dyDescent="0.25">
      <c r="A278" s="5">
        <v>253</v>
      </c>
      <c r="B278" s="5">
        <v>3763.4526541435948</v>
      </c>
      <c r="C278" s="5">
        <v>518.31657662563566</v>
      </c>
    </row>
    <row r="279" spans="1:3" x14ac:dyDescent="0.25">
      <c r="A279" s="5">
        <v>254</v>
      </c>
      <c r="B279" s="5">
        <v>3722.7837478547185</v>
      </c>
      <c r="C279" s="5">
        <v>470.11625214528112</v>
      </c>
    </row>
    <row r="280" spans="1:3" x14ac:dyDescent="0.25">
      <c r="A280" s="5">
        <v>255</v>
      </c>
      <c r="B280" s="5">
        <v>3681.8521269045987</v>
      </c>
      <c r="C280" s="5">
        <v>530.60941155693945</v>
      </c>
    </row>
    <row r="281" spans="1:3" x14ac:dyDescent="0.25">
      <c r="A281" s="5">
        <v>256</v>
      </c>
      <c r="B281" s="5">
        <v>3640.6772725279598</v>
      </c>
      <c r="C281" s="5">
        <v>484.40606080537327</v>
      </c>
    </row>
    <row r="282" spans="1:3" x14ac:dyDescent="0.25">
      <c r="A282" s="5">
        <v>257</v>
      </c>
      <c r="B282" s="5">
        <v>3599.2787817254548</v>
      </c>
      <c r="C282" s="5">
        <v>568.99394554727223</v>
      </c>
    </row>
    <row r="283" spans="1:3" x14ac:dyDescent="0.25">
      <c r="A283" s="5">
        <v>258</v>
      </c>
      <c r="B283" s="5">
        <v>3557.6763579365788</v>
      </c>
      <c r="C283" s="5">
        <v>516.09287283265212</v>
      </c>
    </row>
    <row r="284" spans="1:3" x14ac:dyDescent="0.25">
      <c r="A284" s="5">
        <v>259</v>
      </c>
      <c r="B284" s="5">
        <v>3515.8898016618728</v>
      </c>
      <c r="C284" s="5">
        <v>555.41789064581963</v>
      </c>
    </row>
    <row r="285" spans="1:3" x14ac:dyDescent="0.25">
      <c r="A285" s="5">
        <v>260</v>
      </c>
      <c r="B285" s="5">
        <v>3473.9390010389679</v>
      </c>
      <c r="C285" s="5">
        <v>516.98957038960361</v>
      </c>
    </row>
    <row r="286" spans="1:3" x14ac:dyDescent="0.25">
      <c r="A286" s="5">
        <v>261</v>
      </c>
      <c r="B286" s="5">
        <v>3431.843922376921</v>
      </c>
      <c r="C286" s="5">
        <v>587.48941095641248</v>
      </c>
    </row>
    <row r="287" spans="1:3" x14ac:dyDescent="0.25">
      <c r="A287" s="5">
        <v>262</v>
      </c>
      <c r="B287" s="5">
        <v>3389.6246006533052</v>
      </c>
      <c r="C287" s="5">
        <v>480.87539934669485</v>
      </c>
    </row>
    <row r="288" spans="1:3" x14ac:dyDescent="0.25">
      <c r="A288" s="5">
        <v>263</v>
      </c>
      <c r="B288" s="5">
        <v>3347.3011299786726</v>
      </c>
      <c r="C288" s="5">
        <v>500.99887002132755</v>
      </c>
    </row>
    <row r="289" spans="1:3" x14ac:dyDescent="0.25">
      <c r="A289" s="5">
        <v>264</v>
      </c>
      <c r="B289" s="5">
        <v>3304.8936540328359</v>
      </c>
      <c r="C289" s="5">
        <v>463.67777453859253</v>
      </c>
    </row>
    <row r="290" spans="1:3" x14ac:dyDescent="0.25">
      <c r="A290" s="5">
        <v>265</v>
      </c>
      <c r="B290" s="5">
        <v>3262.4223564775621</v>
      </c>
      <c r="C290" s="5">
        <v>493.80841275320699</v>
      </c>
    </row>
    <row r="291" spans="1:3" x14ac:dyDescent="0.25">
      <c r="A291" s="5">
        <v>266</v>
      </c>
      <c r="B291" s="5">
        <v>3219.9074513502483</v>
      </c>
      <c r="C291" s="5">
        <v>376.00921531641825</v>
      </c>
    </row>
    <row r="292" spans="1:3" x14ac:dyDescent="0.25">
      <c r="A292" s="5">
        <v>267</v>
      </c>
      <c r="B292" s="5">
        <v>3177.3691734431359</v>
      </c>
      <c r="C292" s="5">
        <v>420.21415989019761</v>
      </c>
    </row>
    <row r="293" spans="1:3" x14ac:dyDescent="0.25">
      <c r="A293" s="5">
        <v>268</v>
      </c>
      <c r="B293" s="5">
        <v>3134.827768672646</v>
      </c>
      <c r="C293" s="5">
        <v>357.75556466068747</v>
      </c>
    </row>
    <row r="294" spans="1:3" x14ac:dyDescent="0.25">
      <c r="A294" s="5">
        <v>269</v>
      </c>
      <c r="B294" s="5">
        <v>3092.3034844434114</v>
      </c>
      <c r="C294" s="5">
        <v>337.82151555658857</v>
      </c>
    </row>
    <row r="295" spans="1:3" x14ac:dyDescent="0.25">
      <c r="A295" s="5">
        <v>270</v>
      </c>
      <c r="B295" s="5">
        <v>3049.8165600116208</v>
      </c>
      <c r="C295" s="5">
        <v>344.72190152684061</v>
      </c>
    </row>
    <row r="296" spans="1:3" x14ac:dyDescent="0.25">
      <c r="A296" s="5">
        <v>271</v>
      </c>
      <c r="B296" s="5">
        <v>3007.3872168522162</v>
      </c>
      <c r="C296" s="5">
        <v>387.68421171921227</v>
      </c>
    </row>
    <row r="297" spans="1:3" x14ac:dyDescent="0.25">
      <c r="A297" s="5">
        <v>272</v>
      </c>
      <c r="B297" s="5">
        <v>2965.0356490345775</v>
      </c>
      <c r="C297" s="5">
        <v>332.89292239399401</v>
      </c>
    </row>
    <row r="298" spans="1:3" x14ac:dyDescent="0.25">
      <c r="A298" s="5">
        <v>273</v>
      </c>
      <c r="B298" s="5">
        <v>2922.7820136112346</v>
      </c>
      <c r="C298" s="5">
        <v>395.05131972209892</v>
      </c>
    </row>
    <row r="299" spans="1:3" x14ac:dyDescent="0.25">
      <c r="A299" s="5">
        <v>274</v>
      </c>
      <c r="B299" s="5">
        <v>2880.6464210241984</v>
      </c>
      <c r="C299" s="5">
        <v>344.49643611865895</v>
      </c>
    </row>
    <row r="300" spans="1:3" x14ac:dyDescent="0.25">
      <c r="A300" s="5">
        <v>275</v>
      </c>
      <c r="B300" s="5">
        <v>2838.6489255334823</v>
      </c>
      <c r="C300" s="5">
        <v>360.05107446651755</v>
      </c>
    </row>
    <row r="301" spans="1:3" x14ac:dyDescent="0.25">
      <c r="A301" s="5">
        <v>276</v>
      </c>
      <c r="B301" s="5">
        <v>2796.8095156723666</v>
      </c>
      <c r="C301" s="5">
        <v>361.34433048147957</v>
      </c>
    </row>
    <row r="302" spans="1:3" x14ac:dyDescent="0.25">
      <c r="A302" s="5">
        <v>277</v>
      </c>
      <c r="B302" s="5">
        <v>2755.1481047339266</v>
      </c>
      <c r="C302" s="5">
        <v>398.18522859940686</v>
      </c>
    </row>
    <row r="303" spans="1:3" x14ac:dyDescent="0.25">
      <c r="A303" s="5">
        <v>278</v>
      </c>
      <c r="B303" s="5">
        <v>2713.6845212933968</v>
      </c>
      <c r="C303" s="5">
        <v>378.17262156374591</v>
      </c>
    </row>
    <row r="304" spans="1:3" x14ac:dyDescent="0.25">
      <c r="A304" s="5">
        <v>279</v>
      </c>
      <c r="B304" s="5">
        <v>2672.4384997708362</v>
      </c>
      <c r="C304" s="5">
        <v>393.8948335624973</v>
      </c>
    </row>
    <row r="305" spans="1:3" x14ac:dyDescent="0.25">
      <c r="A305" s="5">
        <v>280</v>
      </c>
      <c r="B305" s="5">
        <v>2631.4296710386106</v>
      </c>
      <c r="C305" s="5">
        <v>365.78461467567513</v>
      </c>
    </row>
    <row r="306" spans="1:3" x14ac:dyDescent="0.25">
      <c r="A306" s="5">
        <v>281</v>
      </c>
      <c r="B306" s="5">
        <v>2590.6775530781642</v>
      </c>
      <c r="C306" s="5">
        <v>409.86790146729027</v>
      </c>
    </row>
    <row r="307" spans="1:3" x14ac:dyDescent="0.25">
      <c r="A307" s="5">
        <v>282</v>
      </c>
      <c r="B307" s="5">
        <v>2550.2015416905215</v>
      </c>
      <c r="C307" s="5">
        <v>343.381791642812</v>
      </c>
    </row>
    <row r="308" spans="1:3" x14ac:dyDescent="0.25">
      <c r="A308" s="5">
        <v>283</v>
      </c>
      <c r="B308" s="5">
        <v>2510.0209012649302</v>
      </c>
      <c r="C308" s="5">
        <v>389.264813020784</v>
      </c>
    </row>
    <row r="309" spans="1:3" x14ac:dyDescent="0.25">
      <c r="A309" s="5">
        <v>284</v>
      </c>
      <c r="B309" s="5">
        <v>2470.1547556100536</v>
      </c>
      <c r="C309" s="5">
        <v>317.15293669763878</v>
      </c>
    </row>
    <row r="310" spans="1:3" x14ac:dyDescent="0.25">
      <c r="A310" s="5">
        <v>285</v>
      </c>
      <c r="B310" s="5">
        <v>2430.6220788520836</v>
      </c>
      <c r="C310" s="5">
        <v>370.53176730176256</v>
      </c>
    </row>
    <row r="311" spans="1:3" x14ac:dyDescent="0.25">
      <c r="A311" s="5">
        <v>286</v>
      </c>
      <c r="B311" s="5">
        <v>2391.4416864040713</v>
      </c>
      <c r="C311" s="5">
        <v>302.34402788164289</v>
      </c>
    </row>
    <row r="312" spans="1:3" x14ac:dyDescent="0.25">
      <c r="A312" s="5">
        <v>287</v>
      </c>
      <c r="B312" s="5">
        <v>2352.6322260108204</v>
      </c>
      <c r="C312" s="5">
        <v>330.79634541775113</v>
      </c>
    </row>
    <row r="313" spans="1:3" x14ac:dyDescent="0.25">
      <c r="A313" s="5">
        <v>288</v>
      </c>
      <c r="B313" s="5">
        <v>2352.5035021005542</v>
      </c>
      <c r="C313" s="5">
        <v>351.63935504230312</v>
      </c>
    </row>
    <row r="314" spans="1:3" x14ac:dyDescent="0.25">
      <c r="A314" s="5">
        <v>289</v>
      </c>
      <c r="B314" s="5">
        <v>2314.212168873566</v>
      </c>
      <c r="C314" s="5">
        <v>313.00211684071974</v>
      </c>
    </row>
    <row r="315" spans="1:3" x14ac:dyDescent="0.25">
      <c r="A315" s="5">
        <v>290</v>
      </c>
      <c r="B315" s="5">
        <v>2276.1998008586816</v>
      </c>
      <c r="C315" s="5">
        <v>351.01448485560422</v>
      </c>
    </row>
    <row r="316" spans="1:3" x14ac:dyDescent="0.25">
      <c r="A316" s="5">
        <v>291</v>
      </c>
      <c r="B316" s="5">
        <v>2238.613213794597</v>
      </c>
      <c r="C316" s="5">
        <v>314.46370928232591</v>
      </c>
    </row>
    <row r="317" spans="1:3" x14ac:dyDescent="0.25">
      <c r="A317" s="5">
        <v>292</v>
      </c>
      <c r="B317" s="5">
        <v>2201.4702968610736</v>
      </c>
      <c r="C317" s="5">
        <v>335.88684599606904</v>
      </c>
    </row>
    <row r="318" spans="1:3" x14ac:dyDescent="0.25">
      <c r="A318" s="5">
        <v>293</v>
      </c>
      <c r="B318" s="5">
        <v>2164.7887280749219</v>
      </c>
      <c r="C318" s="5">
        <v>263.21127192507811</v>
      </c>
    </row>
    <row r="319" spans="1:3" ht="15.75" thickBot="1" x14ac:dyDescent="0.3">
      <c r="A319" s="6">
        <v>294</v>
      </c>
      <c r="B319" s="6">
        <v>2128.5859658762079</v>
      </c>
      <c r="C319" s="6">
        <v>302.51403412379204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369"/>
  <sheetViews>
    <sheetView zoomScale="55" zoomScaleNormal="55" workbookViewId="0"/>
  </sheetViews>
  <sheetFormatPr defaultRowHeight="15" x14ac:dyDescent="0.25"/>
  <cols>
    <col min="1" max="1" width="17.140625" style="16" customWidth="1"/>
    <col min="2" max="3" width="14.85546875" style="16" customWidth="1"/>
    <col min="4" max="4" width="13" style="16" customWidth="1"/>
    <col min="5" max="5" width="12.42578125" style="16" customWidth="1"/>
    <col min="6" max="6" width="12.140625" style="16" customWidth="1"/>
    <col min="7" max="7" width="10" style="16" customWidth="1"/>
    <col min="8" max="8" width="11.5703125" style="16" customWidth="1"/>
    <col min="9" max="9" width="11.42578125" style="16" customWidth="1"/>
    <col min="10" max="10" width="22.140625" style="16" customWidth="1"/>
    <col min="11" max="11" width="11.140625" style="16" customWidth="1"/>
    <col min="12" max="12" width="10.28515625" style="16" customWidth="1"/>
    <col min="13" max="18" width="9.28515625" style="16" customWidth="1"/>
    <col min="19" max="19" width="10.42578125" style="16" customWidth="1"/>
    <col min="20" max="20" width="11.42578125" style="16" customWidth="1"/>
    <col min="21" max="21" width="6.5703125" style="16" customWidth="1"/>
    <col min="22" max="22" width="11.42578125" style="16" customWidth="1"/>
    <col min="23" max="23" width="12.140625" style="16" customWidth="1"/>
    <col min="24" max="24" width="13.28515625" style="16" customWidth="1"/>
    <col min="25" max="37" width="9.28515625" style="16" customWidth="1"/>
    <col min="38" max="51" width="9.140625" style="15"/>
    <col min="52" max="52" width="32" style="16" customWidth="1"/>
    <col min="53" max="16384" width="9.140625" style="15"/>
  </cols>
  <sheetData>
    <row r="1" spans="1:74" ht="15.75" thickBot="1" x14ac:dyDescent="0.3">
      <c r="A1" s="16" t="s">
        <v>182</v>
      </c>
      <c r="D1" s="16" t="s">
        <v>181</v>
      </c>
      <c r="H1" s="16" t="s">
        <v>137</v>
      </c>
      <c r="N1" s="16" t="s">
        <v>180</v>
      </c>
      <c r="BE1" s="16" t="s">
        <v>179</v>
      </c>
      <c r="BG1" s="16" t="s">
        <v>178</v>
      </c>
      <c r="BK1" s="16">
        <f ca="1">COUNT(BE2:BU2)</f>
        <v>3</v>
      </c>
    </row>
    <row r="2" spans="1:74" ht="15.75" thickBot="1" x14ac:dyDescent="0.3">
      <c r="D2" s="16" t="s">
        <v>177</v>
      </c>
      <c r="I2" s="16" t="s">
        <v>129</v>
      </c>
      <c r="J2" s="16" t="s">
        <v>176</v>
      </c>
      <c r="K2" s="16" t="s">
        <v>127</v>
      </c>
      <c r="L2" s="16" t="s">
        <v>126</v>
      </c>
      <c r="M2" s="16" t="s">
        <v>125</v>
      </c>
      <c r="BE2" s="46">
        <f t="array" aca="1" ref="BE2:BU6" ca="1">LINEST(INDIRECT(BA7),INDIRECT(BA8),I7,TRUE)</f>
        <v>-1077.9201443933837</v>
      </c>
      <c r="BF2" s="45">
        <f ca="1"/>
        <v>-1625.0468061897693</v>
      </c>
      <c r="BG2" s="45">
        <f ca="1"/>
        <v>3170.7993852123955</v>
      </c>
      <c r="BH2" s="45" t="e">
        <f ca="1"/>
        <v>#N/A</v>
      </c>
      <c r="BI2" s="45" t="e">
        <f ca="1"/>
        <v>#N/A</v>
      </c>
      <c r="BJ2" s="45" t="e">
        <f ca="1"/>
        <v>#N/A</v>
      </c>
      <c r="BK2" s="45" t="e">
        <f ca="1"/>
        <v>#N/A</v>
      </c>
      <c r="BL2" s="45" t="e">
        <f ca="1"/>
        <v>#N/A</v>
      </c>
      <c r="BM2" s="45" t="e">
        <f ca="1"/>
        <v>#N/A</v>
      </c>
      <c r="BN2" s="45" t="e">
        <f ca="1"/>
        <v>#N/A</v>
      </c>
      <c r="BO2" s="45" t="e">
        <f ca="1"/>
        <v>#N/A</v>
      </c>
      <c r="BP2" s="45" t="e">
        <f ca="1"/>
        <v>#N/A</v>
      </c>
      <c r="BQ2" s="45" t="e">
        <f ca="1"/>
        <v>#N/A</v>
      </c>
      <c r="BR2" s="45" t="e">
        <f ca="1"/>
        <v>#N/A</v>
      </c>
      <c r="BS2" s="45" t="e">
        <f ca="1"/>
        <v>#N/A</v>
      </c>
      <c r="BT2" s="45" t="e">
        <f ca="1"/>
        <v>#N/A</v>
      </c>
      <c r="BU2" s="44" t="e">
        <f ca="1"/>
        <v>#N/A</v>
      </c>
    </row>
    <row r="3" spans="1:74" x14ac:dyDescent="0.25">
      <c r="A3" s="58" t="s">
        <v>29</v>
      </c>
      <c r="B3" s="58"/>
      <c r="D3" s="16" t="s">
        <v>175</v>
      </c>
      <c r="H3" s="16" t="s">
        <v>113</v>
      </c>
      <c r="I3" s="30" t="s">
        <v>203</v>
      </c>
      <c r="J3" s="30" t="s">
        <v>183</v>
      </c>
      <c r="L3" s="30">
        <v>10</v>
      </c>
      <c r="M3" s="30">
        <f ca="1">L3-1+COUNT(OFFSET(INDIRECT(BA3),0,0,65535-L3,1))</f>
        <v>303</v>
      </c>
      <c r="P3" s="16" t="s">
        <v>174</v>
      </c>
      <c r="AZ3" s="16" t="s">
        <v>173</v>
      </c>
      <c r="BA3" s="16" t="str">
        <f>"'"&amp;$I3&amp;"'!"&amp;J3&amp;L3</f>
        <v>'aloftsolved'!B10</v>
      </c>
      <c r="BE3" s="43">
        <f ca="1"/>
        <v>39.072177437327802</v>
      </c>
      <c r="BF3" s="42">
        <f ca="1"/>
        <v>39.119535944052586</v>
      </c>
      <c r="BG3" s="42">
        <f ca="1"/>
        <v>27.646602231467444</v>
      </c>
      <c r="BH3" s="42" t="e">
        <f ca="1"/>
        <v>#N/A</v>
      </c>
      <c r="BI3" s="42" t="e">
        <f ca="1"/>
        <v>#N/A</v>
      </c>
      <c r="BJ3" s="42" t="e">
        <f ca="1"/>
        <v>#N/A</v>
      </c>
      <c r="BK3" s="42" t="e">
        <f ca="1"/>
        <v>#N/A</v>
      </c>
      <c r="BL3" s="42" t="e">
        <f ca="1"/>
        <v>#N/A</v>
      </c>
      <c r="BM3" s="42" t="e">
        <f ca="1"/>
        <v>#N/A</v>
      </c>
      <c r="BN3" s="42" t="e">
        <f ca="1"/>
        <v>#N/A</v>
      </c>
      <c r="BO3" s="42" t="e">
        <f ca="1"/>
        <v>#N/A</v>
      </c>
      <c r="BP3" s="42" t="e">
        <f ca="1"/>
        <v>#N/A</v>
      </c>
      <c r="BQ3" s="42" t="e">
        <f ca="1"/>
        <v>#N/A</v>
      </c>
      <c r="BR3" s="42" t="e">
        <f ca="1"/>
        <v>#N/A</v>
      </c>
      <c r="BS3" s="42" t="e">
        <f ca="1"/>
        <v>#N/A</v>
      </c>
      <c r="BT3" s="42" t="e">
        <f ca="1"/>
        <v>#N/A</v>
      </c>
      <c r="BU3" s="41" t="e">
        <f ca="1"/>
        <v>#N/A</v>
      </c>
    </row>
    <row r="4" spans="1:74" x14ac:dyDescent="0.25">
      <c r="A4" s="22" t="s">
        <v>30</v>
      </c>
      <c r="B4" s="22">
        <f ca="1">SQRT(B5)</f>
        <v>0.94620268680585751</v>
      </c>
      <c r="H4" s="16" t="s">
        <v>110</v>
      </c>
      <c r="I4" s="29" t="str">
        <f>I3</f>
        <v>aloftsolved</v>
      </c>
      <c r="J4" s="30" t="s">
        <v>172</v>
      </c>
      <c r="K4" s="30" t="s">
        <v>204</v>
      </c>
      <c r="L4" s="29">
        <f>L3</f>
        <v>10</v>
      </c>
      <c r="M4" s="29">
        <f ca="1">L4+(M3-L3)</f>
        <v>303</v>
      </c>
      <c r="P4" s="16" t="s">
        <v>171</v>
      </c>
      <c r="AZ4" s="16" t="s">
        <v>170</v>
      </c>
      <c r="BA4" s="16" t="str">
        <f>"'"&amp;$I4&amp;"'!"&amp;J4&amp;L4</f>
        <v>'aloftsolved'!D10</v>
      </c>
      <c r="BE4" s="43">
        <f ca="1"/>
        <v>0.89529952451862371</v>
      </c>
      <c r="BF4" s="42">
        <f ca="1"/>
        <v>473.98293797683874</v>
      </c>
      <c r="BG4" s="42" t="e">
        <f ca="1"/>
        <v>#N/A</v>
      </c>
      <c r="BH4" s="42" t="e">
        <f ca="1"/>
        <v>#N/A</v>
      </c>
      <c r="BI4" s="42" t="e">
        <f ca="1"/>
        <v>#N/A</v>
      </c>
      <c r="BJ4" s="42" t="e">
        <f ca="1"/>
        <v>#N/A</v>
      </c>
      <c r="BK4" s="42" t="e">
        <f ca="1"/>
        <v>#N/A</v>
      </c>
      <c r="BL4" s="42" t="e">
        <f ca="1"/>
        <v>#N/A</v>
      </c>
      <c r="BM4" s="42" t="e">
        <f ca="1"/>
        <v>#N/A</v>
      </c>
      <c r="BN4" s="42" t="e">
        <f ca="1"/>
        <v>#N/A</v>
      </c>
      <c r="BO4" s="42" t="e">
        <f ca="1"/>
        <v>#N/A</v>
      </c>
      <c r="BP4" s="42" t="e">
        <f ca="1"/>
        <v>#N/A</v>
      </c>
      <c r="BQ4" s="42" t="e">
        <f ca="1"/>
        <v>#N/A</v>
      </c>
      <c r="BR4" s="42" t="e">
        <f ca="1"/>
        <v>#N/A</v>
      </c>
      <c r="BS4" s="42" t="e">
        <f ca="1"/>
        <v>#N/A</v>
      </c>
      <c r="BT4" s="42" t="e">
        <f ca="1"/>
        <v>#N/A</v>
      </c>
      <c r="BU4" s="41" t="e">
        <f ca="1"/>
        <v>#N/A</v>
      </c>
    </row>
    <row r="5" spans="1:74" x14ac:dyDescent="0.25">
      <c r="A5" s="22" t="s">
        <v>31</v>
      </c>
      <c r="B5" s="22">
        <f ca="1">BE4</f>
        <v>0.89529952451862371</v>
      </c>
      <c r="D5" s="16" t="s">
        <v>169</v>
      </c>
      <c r="I5" s="16" t="s">
        <v>168</v>
      </c>
      <c r="P5" s="16" t="s">
        <v>167</v>
      </c>
      <c r="AZ5" s="16" t="s">
        <v>166</v>
      </c>
      <c r="BA5" s="16" t="str">
        <f>"'"&amp;$I4&amp;"'!"&amp;J4&amp;(L4-1)</f>
        <v>'aloftsolved'!D9</v>
      </c>
      <c r="BE5" s="43">
        <f ca="1"/>
        <v>1244.1785027101535</v>
      </c>
      <c r="BF5" s="42">
        <f ca="1"/>
        <v>291</v>
      </c>
      <c r="BG5" s="42" t="e">
        <f ca="1"/>
        <v>#N/A</v>
      </c>
      <c r="BH5" s="42" t="e">
        <f ca="1"/>
        <v>#N/A</v>
      </c>
      <c r="BI5" s="42" t="e">
        <f ca="1"/>
        <v>#N/A</v>
      </c>
      <c r="BJ5" s="42" t="e">
        <f ca="1"/>
        <v>#N/A</v>
      </c>
      <c r="BK5" s="42" t="e">
        <f ca="1"/>
        <v>#N/A</v>
      </c>
      <c r="BL5" s="42" t="e">
        <f ca="1"/>
        <v>#N/A</v>
      </c>
      <c r="BM5" s="42" t="e">
        <f ca="1"/>
        <v>#N/A</v>
      </c>
      <c r="BN5" s="42" t="e">
        <f ca="1"/>
        <v>#N/A</v>
      </c>
      <c r="BO5" s="42" t="e">
        <f ca="1"/>
        <v>#N/A</v>
      </c>
      <c r="BP5" s="42" t="e">
        <f ca="1"/>
        <v>#N/A</v>
      </c>
      <c r="BQ5" s="42" t="e">
        <f ca="1"/>
        <v>#N/A</v>
      </c>
      <c r="BR5" s="42" t="e">
        <f ca="1"/>
        <v>#N/A</v>
      </c>
      <c r="BS5" s="42" t="e">
        <f ca="1"/>
        <v>#N/A</v>
      </c>
      <c r="BT5" s="42" t="e">
        <f ca="1"/>
        <v>#N/A</v>
      </c>
      <c r="BU5" s="41" t="e">
        <f ca="1"/>
        <v>#N/A</v>
      </c>
    </row>
    <row r="6" spans="1:74" ht="15.75" thickBot="1" x14ac:dyDescent="0.3">
      <c r="A6" s="22" t="s">
        <v>32</v>
      </c>
      <c r="B6" s="22">
        <f ca="1">1-(1-B5)*(I9-1)/(I9-BE9-1)</f>
        <v>0.89457993362184451</v>
      </c>
      <c r="D6" s="16" t="str">
        <f ca="1">BC12</f>
        <v>#planes_IFR</v>
      </c>
      <c r="I6" s="16" t="s">
        <v>165</v>
      </c>
      <c r="P6" s="16" t="s">
        <v>164</v>
      </c>
      <c r="AZ6" s="16" t="s">
        <v>163</v>
      </c>
      <c r="BA6" s="16" t="str">
        <f>"'"&amp;$I3&amp;"'!"&amp;J3&amp;(L3-1)</f>
        <v>'aloftsolved'!B9</v>
      </c>
      <c r="BE6" s="40">
        <f ca="1"/>
        <v>559033850.6023978</v>
      </c>
      <c r="BF6" s="39">
        <f ca="1"/>
        <v>65376009.218508318</v>
      </c>
      <c r="BG6" s="39" t="e">
        <f ca="1"/>
        <v>#N/A</v>
      </c>
      <c r="BH6" s="39" t="e">
        <f ca="1"/>
        <v>#N/A</v>
      </c>
      <c r="BI6" s="39" t="e">
        <f ca="1"/>
        <v>#N/A</v>
      </c>
      <c r="BJ6" s="39" t="e">
        <f ca="1"/>
        <v>#N/A</v>
      </c>
      <c r="BK6" s="39" t="e">
        <f ca="1"/>
        <v>#N/A</v>
      </c>
      <c r="BL6" s="39" t="e">
        <f ca="1"/>
        <v>#N/A</v>
      </c>
      <c r="BM6" s="39" t="e">
        <f ca="1"/>
        <v>#N/A</v>
      </c>
      <c r="BN6" s="39" t="e">
        <f ca="1"/>
        <v>#N/A</v>
      </c>
      <c r="BO6" s="39" t="e">
        <f ca="1"/>
        <v>#N/A</v>
      </c>
      <c r="BP6" s="39" t="e">
        <f ca="1"/>
        <v>#N/A</v>
      </c>
      <c r="BQ6" s="39" t="e">
        <f ca="1"/>
        <v>#N/A</v>
      </c>
      <c r="BR6" s="39" t="e">
        <f ca="1"/>
        <v>#N/A</v>
      </c>
      <c r="BS6" s="39" t="e">
        <f ca="1"/>
        <v>#N/A</v>
      </c>
      <c r="BT6" s="39" t="e">
        <f ca="1"/>
        <v>#N/A</v>
      </c>
      <c r="BU6" s="38" t="e">
        <f ca="1"/>
        <v>#N/A</v>
      </c>
    </row>
    <row r="7" spans="1:74" x14ac:dyDescent="0.25">
      <c r="A7" s="22" t="s">
        <v>33</v>
      </c>
      <c r="B7" s="22">
        <f ca="1">BF4</f>
        <v>473.98293797683874</v>
      </c>
      <c r="I7" s="30">
        <v>1</v>
      </c>
      <c r="P7" s="16" t="s">
        <v>162</v>
      </c>
      <c r="AZ7" s="16" t="s">
        <v>161</v>
      </c>
      <c r="BA7" s="16" t="str">
        <f ca="1">BA3&amp;":"&amp;J3&amp;M3</f>
        <v>'aloftsolved'!B10:B303</v>
      </c>
    </row>
    <row r="8" spans="1:74" ht="15.75" thickBot="1" x14ac:dyDescent="0.3">
      <c r="A8" s="36" t="s">
        <v>34</v>
      </c>
      <c r="B8" s="36">
        <f ca="1">I9</f>
        <v>294</v>
      </c>
      <c r="I8" s="16" t="s">
        <v>160</v>
      </c>
      <c r="L8" s="16" t="s">
        <v>159</v>
      </c>
      <c r="AZ8" s="16" t="s">
        <v>158</v>
      </c>
      <c r="BA8" s="16" t="str">
        <f ca="1">BA4&amp;":"&amp;K4&amp;M4</f>
        <v>'aloftsolved'!D10:E303</v>
      </c>
      <c r="BE8" s="16" t="s">
        <v>157</v>
      </c>
    </row>
    <row r="9" spans="1:74" x14ac:dyDescent="0.25">
      <c r="I9" s="16">
        <f ca="1">ROWS(INDIRECT(BA7))</f>
        <v>294</v>
      </c>
      <c r="L9" s="16">
        <f ca="1">ROWS(INDIRECT(BA8))</f>
        <v>294</v>
      </c>
      <c r="BE9" s="16">
        <f ca="1">COLUMNS(INDIRECT(BA8))</f>
        <v>2</v>
      </c>
    </row>
    <row r="10" spans="1:74" ht="15.75" thickBot="1" x14ac:dyDescent="0.3">
      <c r="A10" s="16" t="s">
        <v>35</v>
      </c>
      <c r="C10" s="16" t="s">
        <v>156</v>
      </c>
      <c r="I10" s="15">
        <f ca="1">IF(I9=L9,1,0)</f>
        <v>1</v>
      </c>
      <c r="J10" s="16" t="str">
        <f ca="1">IF(I10=0,"DANGER! # of rows in x doesn't match # of rows in y","good: #rows in x and y match")</f>
        <v>good: #rows in x and y match</v>
      </c>
      <c r="BE10" s="16" t="s">
        <v>155</v>
      </c>
    </row>
    <row r="11" spans="1:74" x14ac:dyDescent="0.25">
      <c r="A11" s="27"/>
      <c r="B11" s="27" t="s">
        <v>40</v>
      </c>
      <c r="C11" s="27" t="s">
        <v>41</v>
      </c>
      <c r="D11" s="27" t="s">
        <v>42</v>
      </c>
      <c r="E11" s="27" t="s">
        <v>43</v>
      </c>
      <c r="F11" s="27" t="s">
        <v>44</v>
      </c>
      <c r="I11" s="16" t="s">
        <v>154</v>
      </c>
      <c r="BC11" s="37" t="s">
        <v>153</v>
      </c>
      <c r="BE11" s="16">
        <v>0</v>
      </c>
      <c r="BF11" s="16">
        <v>1</v>
      </c>
      <c r="BG11" s="16">
        <v>2</v>
      </c>
      <c r="BH11" s="16">
        <v>3</v>
      </c>
      <c r="BI11" s="16">
        <v>4</v>
      </c>
      <c r="BJ11" s="16">
        <v>5</v>
      </c>
      <c r="BK11" s="16">
        <v>6</v>
      </c>
      <c r="BL11" s="16">
        <v>7</v>
      </c>
      <c r="BM11" s="16">
        <v>8</v>
      </c>
      <c r="BN11" s="16">
        <v>9</v>
      </c>
      <c r="BO11" s="16">
        <v>10</v>
      </c>
      <c r="BP11" s="16">
        <v>11</v>
      </c>
      <c r="BQ11" s="16">
        <v>12</v>
      </c>
      <c r="BR11" s="16">
        <v>13</v>
      </c>
      <c r="BS11" s="16">
        <v>14</v>
      </c>
      <c r="BT11" s="16">
        <v>15</v>
      </c>
      <c r="BU11" s="16">
        <v>16</v>
      </c>
      <c r="BV11" s="16">
        <v>17</v>
      </c>
    </row>
    <row r="12" spans="1:74" x14ac:dyDescent="0.25">
      <c r="A12" s="22" t="s">
        <v>36</v>
      </c>
      <c r="B12" s="22">
        <f ca="1">B14-B13</f>
        <v>2</v>
      </c>
      <c r="C12" s="22">
        <f ca="1">BE6</f>
        <v>559033850.6023978</v>
      </c>
      <c r="D12" s="22">
        <f ca="1">C12/B12</f>
        <v>279516925.3011989</v>
      </c>
      <c r="E12" s="22">
        <f ca="1">BE5</f>
        <v>1244.1785027101535</v>
      </c>
      <c r="F12" s="22">
        <f ca="1">FDIST(E12,B12,B13)</f>
        <v>2.5265572998368563E-143</v>
      </c>
      <c r="I12" s="16">
        <f ca="1">COUNT(A:A)-COUNT(A1:A42)</f>
        <v>294</v>
      </c>
      <c r="BC12" s="16" t="str">
        <f ca="1">OFFSET(INDIRECT(BA6),0,0,1,1)</f>
        <v>#planes_IFR</v>
      </c>
      <c r="BD12" s="16" t="s">
        <v>152</v>
      </c>
      <c r="BE12" s="16" t="s">
        <v>39</v>
      </c>
      <c r="BF12" s="16" t="str">
        <f t="shared" ref="BF12:BV12" ca="1" si="0">IF(BF11&lt;$BK$1,OFFSET(INDIRECT($BA$5),0,BF11-1,1,1),"NA")</f>
        <v>sin</v>
      </c>
      <c r="BG12" s="16" t="str">
        <f t="shared" ca="1" si="0"/>
        <v>cos</v>
      </c>
      <c r="BH12" s="16" t="str">
        <f t="shared" ca="1" si="0"/>
        <v>NA</v>
      </c>
      <c r="BI12" s="16" t="str">
        <f t="shared" ca="1" si="0"/>
        <v>NA</v>
      </c>
      <c r="BJ12" s="16" t="str">
        <f t="shared" ca="1" si="0"/>
        <v>NA</v>
      </c>
      <c r="BK12" s="16" t="str">
        <f t="shared" ca="1" si="0"/>
        <v>NA</v>
      </c>
      <c r="BL12" s="16" t="str">
        <f t="shared" ca="1" si="0"/>
        <v>NA</v>
      </c>
      <c r="BM12" s="16" t="str">
        <f t="shared" ca="1" si="0"/>
        <v>NA</v>
      </c>
      <c r="BN12" s="16" t="str">
        <f t="shared" ca="1" si="0"/>
        <v>NA</v>
      </c>
      <c r="BO12" s="16" t="str">
        <f t="shared" ca="1" si="0"/>
        <v>NA</v>
      </c>
      <c r="BP12" s="16" t="str">
        <f t="shared" ca="1" si="0"/>
        <v>NA</v>
      </c>
      <c r="BQ12" s="16" t="str">
        <f t="shared" ca="1" si="0"/>
        <v>NA</v>
      </c>
      <c r="BR12" s="16" t="str">
        <f t="shared" ca="1" si="0"/>
        <v>NA</v>
      </c>
      <c r="BS12" s="16" t="str">
        <f t="shared" ca="1" si="0"/>
        <v>NA</v>
      </c>
      <c r="BT12" s="16" t="str">
        <f t="shared" ca="1" si="0"/>
        <v>NA</v>
      </c>
      <c r="BU12" s="16" t="str">
        <f t="shared" ca="1" si="0"/>
        <v>NA</v>
      </c>
      <c r="BV12" s="16" t="str">
        <f t="shared" ca="1" si="0"/>
        <v>NA</v>
      </c>
    </row>
    <row r="13" spans="1:74" x14ac:dyDescent="0.25">
      <c r="A13" s="22" t="s">
        <v>37</v>
      </c>
      <c r="B13" s="22">
        <f ca="1">BF5</f>
        <v>291</v>
      </c>
      <c r="C13" s="22">
        <f ca="1">BF6</f>
        <v>65376009.218508318</v>
      </c>
      <c r="D13" s="22">
        <f ca="1">C13/B13</f>
        <v>224659.82549315575</v>
      </c>
      <c r="E13" s="22"/>
      <c r="F13" s="22"/>
      <c r="I13" s="15">
        <f ca="1">IF(I12=I9,1,IF(I12&gt;I9,0.5,0))</f>
        <v>1</v>
      </c>
      <c r="BD13" s="16" t="s">
        <v>151</v>
      </c>
      <c r="BE13" s="16">
        <f t="shared" ref="BE13:BV13" ca="1" si="1">IF(BE$11&lt;$BK$1,OFFSET($BE2,0,$BK$1-BE$11-1,1,1),"NA")</f>
        <v>3170.7993852123955</v>
      </c>
      <c r="BF13" s="16">
        <f t="shared" ca="1" si="1"/>
        <v>-1625.0468061897693</v>
      </c>
      <c r="BG13" s="16">
        <f t="shared" ca="1" si="1"/>
        <v>-1077.9201443933837</v>
      </c>
      <c r="BH13" s="16" t="str">
        <f t="shared" ca="1" si="1"/>
        <v>NA</v>
      </c>
      <c r="BI13" s="16" t="str">
        <f t="shared" ca="1" si="1"/>
        <v>NA</v>
      </c>
      <c r="BJ13" s="16" t="str">
        <f t="shared" ca="1" si="1"/>
        <v>NA</v>
      </c>
      <c r="BK13" s="16" t="str">
        <f t="shared" ca="1" si="1"/>
        <v>NA</v>
      </c>
      <c r="BL13" s="16" t="str">
        <f t="shared" ca="1" si="1"/>
        <v>NA</v>
      </c>
      <c r="BM13" s="16" t="str">
        <f t="shared" ca="1" si="1"/>
        <v>NA</v>
      </c>
      <c r="BN13" s="16" t="str">
        <f t="shared" ca="1" si="1"/>
        <v>NA</v>
      </c>
      <c r="BO13" s="16" t="str">
        <f t="shared" ca="1" si="1"/>
        <v>NA</v>
      </c>
      <c r="BP13" s="16" t="str">
        <f t="shared" ca="1" si="1"/>
        <v>NA</v>
      </c>
      <c r="BQ13" s="16" t="str">
        <f t="shared" ca="1" si="1"/>
        <v>NA</v>
      </c>
      <c r="BR13" s="16" t="str">
        <f t="shared" ca="1" si="1"/>
        <v>NA</v>
      </c>
      <c r="BS13" s="16" t="str">
        <f t="shared" ca="1" si="1"/>
        <v>NA</v>
      </c>
      <c r="BT13" s="16" t="str">
        <f t="shared" ca="1" si="1"/>
        <v>NA</v>
      </c>
      <c r="BU13" s="16" t="str">
        <f t="shared" ca="1" si="1"/>
        <v>NA</v>
      </c>
      <c r="BV13" s="16" t="str">
        <f t="shared" ca="1" si="1"/>
        <v>NA</v>
      </c>
    </row>
    <row r="14" spans="1:74" ht="15.75" thickBot="1" x14ac:dyDescent="0.3">
      <c r="A14" s="36" t="s">
        <v>38</v>
      </c>
      <c r="B14" s="36">
        <f ca="1">B8-1</f>
        <v>293</v>
      </c>
      <c r="C14" s="36">
        <f ca="1">C12+C13</f>
        <v>624409859.82090616</v>
      </c>
      <c r="D14" s="36"/>
      <c r="E14" s="36"/>
      <c r="F14" s="36"/>
      <c r="I14" s="16" t="str">
        <f ca="1">IF(I13=0,"DANGER! # rows in residuals is less than # of data points",IF(I13=0.5,"Warning: # rows in residuals is greater than # of data points","good: #rows in residuals is equal to # of data points"))</f>
        <v>good: #rows in residuals is equal to # of data points</v>
      </c>
      <c r="M14" s="16" t="s">
        <v>150</v>
      </c>
      <c r="BD14" s="16" t="s">
        <v>149</v>
      </c>
      <c r="BE14" s="16">
        <f t="shared" ref="BE14:BV14" ca="1" si="2">IF(BE$11&lt;$BK$1,OFFSET($BE3,0,$BK$1-BE$11-1,1,1),"NA")</f>
        <v>27.646602231467444</v>
      </c>
      <c r="BF14" s="16">
        <f t="shared" ca="1" si="2"/>
        <v>39.119535944052586</v>
      </c>
      <c r="BG14" s="16">
        <f t="shared" ca="1" si="2"/>
        <v>39.072177437327802</v>
      </c>
      <c r="BH14" s="16" t="str">
        <f t="shared" ca="1" si="2"/>
        <v>NA</v>
      </c>
      <c r="BI14" s="16" t="str">
        <f t="shared" ca="1" si="2"/>
        <v>NA</v>
      </c>
      <c r="BJ14" s="16" t="str">
        <f t="shared" ca="1" si="2"/>
        <v>NA</v>
      </c>
      <c r="BK14" s="16" t="str">
        <f t="shared" ca="1" si="2"/>
        <v>NA</v>
      </c>
      <c r="BL14" s="16" t="str">
        <f t="shared" ca="1" si="2"/>
        <v>NA</v>
      </c>
      <c r="BM14" s="16" t="str">
        <f t="shared" ca="1" si="2"/>
        <v>NA</v>
      </c>
      <c r="BN14" s="16" t="str">
        <f t="shared" ca="1" si="2"/>
        <v>NA</v>
      </c>
      <c r="BO14" s="16" t="str">
        <f t="shared" ca="1" si="2"/>
        <v>NA</v>
      </c>
      <c r="BP14" s="16" t="str">
        <f t="shared" ca="1" si="2"/>
        <v>NA</v>
      </c>
      <c r="BQ14" s="16" t="str">
        <f t="shared" ca="1" si="2"/>
        <v>NA</v>
      </c>
      <c r="BR14" s="16" t="str">
        <f t="shared" ca="1" si="2"/>
        <v>NA</v>
      </c>
      <c r="BS14" s="16" t="str">
        <f t="shared" ca="1" si="2"/>
        <v>NA</v>
      </c>
      <c r="BT14" s="16" t="str">
        <f t="shared" ca="1" si="2"/>
        <v>NA</v>
      </c>
      <c r="BU14" s="16" t="str">
        <f t="shared" ca="1" si="2"/>
        <v>NA</v>
      </c>
      <c r="BV14" s="16" t="str">
        <f t="shared" ca="1" si="2"/>
        <v>NA</v>
      </c>
    </row>
    <row r="15" spans="1:74" ht="15.75" thickBot="1" x14ac:dyDescent="0.3">
      <c r="M15" s="22">
        <v>0</v>
      </c>
      <c r="N15" s="22">
        <v>1</v>
      </c>
      <c r="O15" s="22">
        <v>2</v>
      </c>
      <c r="P15" s="22">
        <v>3</v>
      </c>
      <c r="Q15" s="22">
        <v>4</v>
      </c>
      <c r="R15" s="22">
        <v>5</v>
      </c>
      <c r="S15" s="22">
        <v>6</v>
      </c>
      <c r="T15" s="22">
        <v>7</v>
      </c>
      <c r="U15" s="22">
        <v>8</v>
      </c>
      <c r="V15" s="22">
        <v>9</v>
      </c>
      <c r="W15" s="22">
        <v>10</v>
      </c>
      <c r="X15" s="22">
        <v>11</v>
      </c>
      <c r="Y15" s="22">
        <v>12</v>
      </c>
      <c r="Z15" s="22">
        <v>13</v>
      </c>
      <c r="AA15" s="22">
        <v>14</v>
      </c>
      <c r="AB15" s="22">
        <v>15</v>
      </c>
      <c r="AC15" s="22">
        <v>16</v>
      </c>
      <c r="AD15" s="22">
        <v>17</v>
      </c>
    </row>
    <row r="16" spans="1:74" x14ac:dyDescent="0.25">
      <c r="A16" s="27"/>
      <c r="B16" s="27" t="s">
        <v>45</v>
      </c>
      <c r="C16" s="27" t="s">
        <v>33</v>
      </c>
      <c r="D16" s="27" t="s">
        <v>46</v>
      </c>
      <c r="E16" s="27" t="s">
        <v>47</v>
      </c>
      <c r="F16" s="27" t="s">
        <v>48</v>
      </c>
      <c r="G16" s="27" t="s">
        <v>49</v>
      </c>
      <c r="H16" s="27" t="s">
        <v>148</v>
      </c>
      <c r="I16" s="27" t="s">
        <v>147</v>
      </c>
      <c r="J16" s="35" t="s">
        <v>146</v>
      </c>
      <c r="K16" s="34" t="s">
        <v>145</v>
      </c>
      <c r="M16" s="16" t="str">
        <f ca="1">L17</f>
        <v>#planes_IFR</v>
      </c>
      <c r="N16" s="16" t="str">
        <f t="shared" ref="N16:AD16" ca="1" si="3">BF12</f>
        <v>sin</v>
      </c>
      <c r="O16" s="16" t="str">
        <f t="shared" ca="1" si="3"/>
        <v>cos</v>
      </c>
      <c r="P16" s="16" t="str">
        <f t="shared" ca="1" si="3"/>
        <v>NA</v>
      </c>
      <c r="Q16" s="16" t="str">
        <f t="shared" ca="1" si="3"/>
        <v>NA</v>
      </c>
      <c r="R16" s="16" t="str">
        <f t="shared" ca="1" si="3"/>
        <v>NA</v>
      </c>
      <c r="S16" s="16" t="str">
        <f t="shared" ca="1" si="3"/>
        <v>NA</v>
      </c>
      <c r="T16" s="16" t="str">
        <f t="shared" ca="1" si="3"/>
        <v>NA</v>
      </c>
      <c r="U16" s="16" t="str">
        <f t="shared" ca="1" si="3"/>
        <v>NA</v>
      </c>
      <c r="V16" s="16" t="str">
        <f t="shared" ca="1" si="3"/>
        <v>NA</v>
      </c>
      <c r="W16" s="16" t="str">
        <f t="shared" ca="1" si="3"/>
        <v>NA</v>
      </c>
      <c r="X16" s="16" t="str">
        <f t="shared" ca="1" si="3"/>
        <v>NA</v>
      </c>
      <c r="Y16" s="16" t="str">
        <f t="shared" ca="1" si="3"/>
        <v>NA</v>
      </c>
      <c r="Z16" s="16" t="str">
        <f t="shared" ca="1" si="3"/>
        <v>NA</v>
      </c>
      <c r="AA16" s="16" t="str">
        <f t="shared" ca="1" si="3"/>
        <v>NA</v>
      </c>
      <c r="AB16" s="16" t="str">
        <f t="shared" ca="1" si="3"/>
        <v>NA</v>
      </c>
      <c r="AC16" s="16" t="str">
        <f t="shared" ca="1" si="3"/>
        <v>NA</v>
      </c>
      <c r="AD16" s="16" t="str">
        <f t="shared" ca="1" si="3"/>
        <v>NA</v>
      </c>
    </row>
    <row r="17" spans="1:28" x14ac:dyDescent="0.25">
      <c r="A17" s="22" t="str">
        <f t="shared" ref="A17:A34" ca="1" si="4">IF($K17&lt;$BK$1,OFFSET($BE$12,0,$K17,1,1),"NA")</f>
        <v>Intercept</v>
      </c>
      <c r="B17" s="22">
        <f t="shared" ref="B17:B34" ca="1" si="5">IF($K17&lt;$BK$1,OFFSET($BE$12,1,$K17,1,1),"NA")</f>
        <v>3170.7993852123955</v>
      </c>
      <c r="C17" s="22">
        <f t="shared" ref="C17:C34" ca="1" si="6">IF($K17&lt;$BK$1,OFFSET($BE$12,2,$K17,1,1),"NA")</f>
        <v>27.646602231467444</v>
      </c>
      <c r="D17" s="22">
        <f t="shared" ref="D17:D34" ca="1" si="7">B17/C17</f>
        <v>114.69038251664004</v>
      </c>
      <c r="E17" s="22">
        <f t="shared" ref="E17:E34" ca="1" si="8">TDIST(ABS(D17),$B$8-$BK$1,2)</f>
        <v>2.9222520919764852E-244</v>
      </c>
      <c r="F17" s="21">
        <v>-3.7254574846283717</v>
      </c>
      <c r="G17" s="21">
        <v>24.436173225494855</v>
      </c>
      <c r="H17" s="21">
        <v>-0.92643943666665507</v>
      </c>
      <c r="I17" s="21">
        <v>21.637155177533138</v>
      </c>
      <c r="J17" s="16">
        <f ca="1">IF(ISNUMBER(B17),B17,"")</f>
        <v>3170.7993852123955</v>
      </c>
      <c r="K17" s="22">
        <v>0</v>
      </c>
      <c r="L17" s="16" t="str">
        <f ca="1">BC12</f>
        <v>#planes_IFR</v>
      </c>
      <c r="M17" s="16">
        <v>1</v>
      </c>
    </row>
    <row r="18" spans="1:28" x14ac:dyDescent="0.25">
      <c r="A18" s="22" t="str">
        <f t="shared" ca="1" si="4"/>
        <v>sin</v>
      </c>
      <c r="B18" s="22">
        <f t="shared" ca="1" si="5"/>
        <v>-1625.0468061897693</v>
      </c>
      <c r="C18" s="22">
        <f t="shared" ca="1" si="6"/>
        <v>39.119535944052586</v>
      </c>
      <c r="D18" s="22">
        <f t="shared" ca="1" si="7"/>
        <v>-41.540544052308171</v>
      </c>
      <c r="E18" s="22">
        <f t="shared" ca="1" si="8"/>
        <v>2.3819812885554062E-124</v>
      </c>
      <c r="F18" s="21">
        <v>1.5260236983227822</v>
      </c>
      <c r="G18" s="21">
        <v>6.2543647303068557</v>
      </c>
      <c r="H18" s="21">
        <v>1.9959791501810402</v>
      </c>
      <c r="I18" s="21">
        <v>5.7844092784485976</v>
      </c>
      <c r="J18" s="16" t="str">
        <f t="shared" ref="J18:J34" ca="1" si="9">IF(ISNUMBER(B18)," + "&amp;B18&amp;"*"&amp;A18,"")</f>
        <v xml:space="preserve"> + -1625.04680618977*sin</v>
      </c>
      <c r="K18" s="22">
        <v>1</v>
      </c>
      <c r="L18" s="16" t="str">
        <f t="shared" ref="L18:L34" ca="1" si="10">A18</f>
        <v>sin</v>
      </c>
      <c r="M18" s="16">
        <f t="shared" ref="M18:M34" ca="1" si="11">IF($K18&gt;$BE$9,"NA",CORREL(INDIRECT($BA$7),OFFSET(INDIRECT($BA$4),0,$K18-1,$L$9,1)))</f>
        <v>-0.78832835086819408</v>
      </c>
      <c r="N18" s="16">
        <v>1</v>
      </c>
    </row>
    <row r="19" spans="1:28" x14ac:dyDescent="0.25">
      <c r="A19" s="22" t="str">
        <f t="shared" ca="1" si="4"/>
        <v>cos</v>
      </c>
      <c r="B19" s="22">
        <f t="shared" ca="1" si="5"/>
        <v>-1077.9201443933837</v>
      </c>
      <c r="C19" s="22">
        <f t="shared" ca="1" si="6"/>
        <v>39.072177437327802</v>
      </c>
      <c r="D19" s="22">
        <f t="shared" ca="1" si="7"/>
        <v>-27.587920998832974</v>
      </c>
      <c r="E19" s="22">
        <f t="shared" ca="1" si="8"/>
        <v>3.3642978058018656E-83</v>
      </c>
      <c r="F19" s="21">
        <v>-6.1714183107161933</v>
      </c>
      <c r="G19" s="21">
        <v>-1.4735633543659756</v>
      </c>
      <c r="H19" s="21">
        <v>-5.7044929062578547</v>
      </c>
      <c r="I19" s="21">
        <v>-1.9404887588243145</v>
      </c>
      <c r="J19" s="16" t="str">
        <f t="shared" ca="1" si="9"/>
        <v xml:space="preserve"> + -1077.92014439338*cos</v>
      </c>
      <c r="K19" s="22">
        <v>2</v>
      </c>
      <c r="L19" s="16" t="str">
        <f t="shared" ca="1" si="10"/>
        <v>cos</v>
      </c>
      <c r="M19" s="16">
        <f t="shared" ca="1" si="11"/>
        <v>-0.52386110196862568</v>
      </c>
      <c r="N19" s="16">
        <f t="shared" ref="N19:N34" ca="1" si="12">IF($K19&gt;$BE$9,"NA",CORREL(OFFSET(INDIRECT($BA$4),0,N$15-1,$L$9,1),OFFSET(INDIRECT($BA$4),0,$K19-1,$L$9,1)))</f>
        <v>7.1793755267555201E-4</v>
      </c>
      <c r="O19" s="16">
        <v>1</v>
      </c>
    </row>
    <row r="20" spans="1:28" x14ac:dyDescent="0.25">
      <c r="A20" s="22" t="str">
        <f t="shared" ca="1" si="4"/>
        <v>NA</v>
      </c>
      <c r="B20" s="22" t="str">
        <f t="shared" ca="1" si="5"/>
        <v>NA</v>
      </c>
      <c r="C20" s="22" t="str">
        <f t="shared" ca="1" si="6"/>
        <v>NA</v>
      </c>
      <c r="D20" s="22" t="e">
        <f t="shared" ca="1" si="7"/>
        <v>#VALUE!</v>
      </c>
      <c r="E20" s="22" t="e">
        <f t="shared" ca="1" si="8"/>
        <v>#VALUE!</v>
      </c>
      <c r="F20" s="21">
        <v>0</v>
      </c>
      <c r="G20" s="21">
        <v>0</v>
      </c>
      <c r="H20" s="21">
        <v>0</v>
      </c>
      <c r="I20" s="21">
        <v>0</v>
      </c>
      <c r="J20" s="16" t="str">
        <f t="shared" ca="1" si="9"/>
        <v/>
      </c>
      <c r="K20" s="22">
        <v>3</v>
      </c>
      <c r="L20" s="16" t="str">
        <f t="shared" ca="1" si="10"/>
        <v>NA</v>
      </c>
      <c r="M20" s="16" t="str">
        <f t="shared" ca="1" si="11"/>
        <v>NA</v>
      </c>
      <c r="N20" s="16" t="str">
        <f t="shared" ca="1" si="12"/>
        <v>NA</v>
      </c>
      <c r="O20" s="16" t="str">
        <f t="shared" ref="O20:O34" ca="1" si="13">IF($K20&gt;$BE$9,"NA",CORREL(OFFSET(INDIRECT($BA$4),0,O$15-1,$L$9,1),OFFSET(INDIRECT($BA$4),0,$K20-1,$L$9,1)))</f>
        <v>NA</v>
      </c>
      <c r="P20" s="16">
        <v>1</v>
      </c>
    </row>
    <row r="21" spans="1:28" x14ac:dyDescent="0.25">
      <c r="A21" s="22" t="str">
        <f t="shared" ca="1" si="4"/>
        <v>NA</v>
      </c>
      <c r="B21" s="22" t="str">
        <f t="shared" ca="1" si="5"/>
        <v>NA</v>
      </c>
      <c r="C21" s="22" t="str">
        <f t="shared" ca="1" si="6"/>
        <v>NA</v>
      </c>
      <c r="D21" s="22" t="e">
        <f t="shared" ca="1" si="7"/>
        <v>#VALUE!</v>
      </c>
      <c r="E21" s="22" t="e">
        <f t="shared" ca="1" si="8"/>
        <v>#VALUE!</v>
      </c>
      <c r="F21" s="21">
        <v>0</v>
      </c>
      <c r="G21" s="21">
        <v>0</v>
      </c>
      <c r="H21" s="21">
        <v>0</v>
      </c>
      <c r="I21" s="21">
        <v>0</v>
      </c>
      <c r="J21" s="16" t="str">
        <f t="shared" ca="1" si="9"/>
        <v/>
      </c>
      <c r="K21" s="22">
        <v>4</v>
      </c>
      <c r="L21" s="16" t="str">
        <f t="shared" ca="1" si="10"/>
        <v>NA</v>
      </c>
      <c r="M21" s="16" t="str">
        <f t="shared" ca="1" si="11"/>
        <v>NA</v>
      </c>
      <c r="N21" s="16" t="str">
        <f t="shared" ca="1" si="12"/>
        <v>NA</v>
      </c>
      <c r="O21" s="16" t="str">
        <f t="shared" ca="1" si="13"/>
        <v>NA</v>
      </c>
      <c r="P21" s="16" t="str">
        <f t="shared" ref="P21:P34" ca="1" si="14">IF($K21&gt;$BE$9,"NA",CORREL(OFFSET(INDIRECT($BA$4),0,P$15-1,$L$9,1),OFFSET(INDIRECT($BA$4),0,$K21-1,$L$9,1)))</f>
        <v>NA</v>
      </c>
      <c r="Q21" s="16">
        <v>1</v>
      </c>
    </row>
    <row r="22" spans="1:28" x14ac:dyDescent="0.25">
      <c r="A22" s="22" t="str">
        <f t="shared" ca="1" si="4"/>
        <v>NA</v>
      </c>
      <c r="B22" s="22" t="str">
        <f t="shared" ca="1" si="5"/>
        <v>NA</v>
      </c>
      <c r="C22" s="22" t="str">
        <f t="shared" ca="1" si="6"/>
        <v>NA</v>
      </c>
      <c r="D22" s="22" t="e">
        <f t="shared" ca="1" si="7"/>
        <v>#VALUE!</v>
      </c>
      <c r="E22" s="22" t="e">
        <f t="shared" ca="1" si="8"/>
        <v>#VALUE!</v>
      </c>
      <c r="F22" s="21">
        <v>0</v>
      </c>
      <c r="G22" s="21">
        <v>0</v>
      </c>
      <c r="H22" s="21">
        <v>0</v>
      </c>
      <c r="I22" s="21">
        <v>0</v>
      </c>
      <c r="J22" s="16" t="str">
        <f t="shared" ca="1" si="9"/>
        <v/>
      </c>
      <c r="K22" s="22">
        <v>5</v>
      </c>
      <c r="L22" s="16" t="str">
        <f t="shared" ca="1" si="10"/>
        <v>NA</v>
      </c>
      <c r="M22" s="16" t="str">
        <f t="shared" ca="1" si="11"/>
        <v>NA</v>
      </c>
      <c r="N22" s="16" t="str">
        <f t="shared" ca="1" si="12"/>
        <v>NA</v>
      </c>
      <c r="O22" s="16" t="str">
        <f t="shared" ca="1" si="13"/>
        <v>NA</v>
      </c>
      <c r="P22" s="16" t="str">
        <f t="shared" ca="1" si="14"/>
        <v>NA</v>
      </c>
      <c r="Q22" s="16" t="str">
        <f t="shared" ref="Q22:Q34" ca="1" si="15">IF($K22&gt;$BE$9,"NA",CORREL(OFFSET(INDIRECT($BA$4),0,Q$15-1,$L$9,1),OFFSET(INDIRECT($BA$4),0,$K22-1,$L$9,1)))</f>
        <v>NA</v>
      </c>
      <c r="R22" s="16">
        <v>1</v>
      </c>
    </row>
    <row r="23" spans="1:28" x14ac:dyDescent="0.25">
      <c r="A23" s="22" t="str">
        <f t="shared" ca="1" si="4"/>
        <v>NA</v>
      </c>
      <c r="B23" s="22" t="str">
        <f t="shared" ca="1" si="5"/>
        <v>NA</v>
      </c>
      <c r="C23" s="22" t="str">
        <f t="shared" ca="1" si="6"/>
        <v>NA</v>
      </c>
      <c r="D23" s="22" t="e">
        <f t="shared" ca="1" si="7"/>
        <v>#VALUE!</v>
      </c>
      <c r="E23" s="22" t="e">
        <f t="shared" ca="1" si="8"/>
        <v>#VALUE!</v>
      </c>
      <c r="F23" s="21">
        <v>0</v>
      </c>
      <c r="G23" s="21">
        <v>0</v>
      </c>
      <c r="H23" s="21">
        <v>0</v>
      </c>
      <c r="I23" s="21">
        <v>0</v>
      </c>
      <c r="J23" s="16" t="str">
        <f t="shared" ca="1" si="9"/>
        <v/>
      </c>
      <c r="K23" s="22">
        <v>6</v>
      </c>
      <c r="L23" s="16" t="str">
        <f t="shared" ca="1" si="10"/>
        <v>NA</v>
      </c>
      <c r="M23" s="16" t="str">
        <f t="shared" ca="1" si="11"/>
        <v>NA</v>
      </c>
      <c r="N23" s="16" t="str">
        <f t="shared" ca="1" si="12"/>
        <v>NA</v>
      </c>
      <c r="O23" s="16" t="str">
        <f t="shared" ca="1" si="13"/>
        <v>NA</v>
      </c>
      <c r="P23" s="16" t="str">
        <f t="shared" ca="1" si="14"/>
        <v>NA</v>
      </c>
      <c r="Q23" s="16" t="str">
        <f t="shared" ca="1" si="15"/>
        <v>NA</v>
      </c>
      <c r="R23" s="16" t="str">
        <f t="shared" ref="R23:R34" ca="1" si="16">IF($K23&gt;$BE$9,"NA",CORREL(OFFSET(INDIRECT($BA$4),0,R$15-1,$L$9,1),OFFSET(INDIRECT($BA$4),0,$K23-1,$L$9,1)))</f>
        <v>NA</v>
      </c>
      <c r="S23" s="16">
        <v>1</v>
      </c>
    </row>
    <row r="24" spans="1:28" x14ac:dyDescent="0.25">
      <c r="A24" s="22" t="str">
        <f t="shared" ca="1" si="4"/>
        <v>NA</v>
      </c>
      <c r="B24" s="22" t="str">
        <f t="shared" ca="1" si="5"/>
        <v>NA</v>
      </c>
      <c r="C24" s="22" t="str">
        <f t="shared" ca="1" si="6"/>
        <v>NA</v>
      </c>
      <c r="D24" s="22" t="e">
        <f t="shared" ca="1" si="7"/>
        <v>#VALUE!</v>
      </c>
      <c r="E24" s="22" t="e">
        <f t="shared" ca="1" si="8"/>
        <v>#VALUE!</v>
      </c>
      <c r="F24" s="21">
        <v>0</v>
      </c>
      <c r="G24" s="21">
        <v>0</v>
      </c>
      <c r="H24" s="21">
        <v>0</v>
      </c>
      <c r="I24" s="21">
        <v>0</v>
      </c>
      <c r="J24" s="16" t="str">
        <f t="shared" ca="1" si="9"/>
        <v/>
      </c>
      <c r="K24" s="22">
        <v>7</v>
      </c>
      <c r="L24" s="16" t="str">
        <f t="shared" ca="1" si="10"/>
        <v>NA</v>
      </c>
      <c r="M24" s="16" t="str">
        <f t="shared" ca="1" si="11"/>
        <v>NA</v>
      </c>
      <c r="N24" s="16" t="str">
        <f t="shared" ca="1" si="12"/>
        <v>NA</v>
      </c>
      <c r="O24" s="16" t="str">
        <f t="shared" ca="1" si="13"/>
        <v>NA</v>
      </c>
      <c r="P24" s="16" t="str">
        <f t="shared" ca="1" si="14"/>
        <v>NA</v>
      </c>
      <c r="Q24" s="16" t="str">
        <f t="shared" ca="1" si="15"/>
        <v>NA</v>
      </c>
      <c r="R24" s="16" t="str">
        <f t="shared" ca="1" si="16"/>
        <v>NA</v>
      </c>
      <c r="S24" s="16" t="str">
        <f t="shared" ref="S24:S34" ca="1" si="17">IF($K24&gt;$BE$9,"NA",CORREL(OFFSET(INDIRECT($BA$4),0,S$15-1,$L$9,1),OFFSET(INDIRECT($BA$4),0,$K24-1,$L$9,1)))</f>
        <v>NA</v>
      </c>
      <c r="T24" s="16">
        <v>1</v>
      </c>
    </row>
    <row r="25" spans="1:28" x14ac:dyDescent="0.25">
      <c r="A25" s="22" t="str">
        <f t="shared" ca="1" si="4"/>
        <v>NA</v>
      </c>
      <c r="B25" s="22" t="str">
        <f t="shared" ca="1" si="5"/>
        <v>NA</v>
      </c>
      <c r="C25" s="22" t="str">
        <f t="shared" ca="1" si="6"/>
        <v>NA</v>
      </c>
      <c r="D25" s="22" t="e">
        <f t="shared" ca="1" si="7"/>
        <v>#VALUE!</v>
      </c>
      <c r="E25" s="22" t="e">
        <f t="shared" ca="1" si="8"/>
        <v>#VALUE!</v>
      </c>
      <c r="F25" s="21">
        <v>0</v>
      </c>
      <c r="G25" s="21">
        <v>0</v>
      </c>
      <c r="H25" s="21">
        <v>0</v>
      </c>
      <c r="I25" s="21">
        <v>0</v>
      </c>
      <c r="J25" s="16" t="str">
        <f t="shared" ca="1" si="9"/>
        <v/>
      </c>
      <c r="K25" s="22">
        <v>8</v>
      </c>
      <c r="L25" s="16" t="str">
        <f t="shared" ca="1" si="10"/>
        <v>NA</v>
      </c>
      <c r="M25" s="16" t="str">
        <f t="shared" ca="1" si="11"/>
        <v>NA</v>
      </c>
      <c r="N25" s="16" t="str">
        <f t="shared" ca="1" si="12"/>
        <v>NA</v>
      </c>
      <c r="O25" s="16" t="str">
        <f t="shared" ca="1" si="13"/>
        <v>NA</v>
      </c>
      <c r="P25" s="16" t="str">
        <f t="shared" ca="1" si="14"/>
        <v>NA</v>
      </c>
      <c r="Q25" s="16" t="str">
        <f t="shared" ca="1" si="15"/>
        <v>NA</v>
      </c>
      <c r="R25" s="16" t="str">
        <f t="shared" ca="1" si="16"/>
        <v>NA</v>
      </c>
      <c r="S25" s="16" t="str">
        <f t="shared" ca="1" si="17"/>
        <v>NA</v>
      </c>
      <c r="T25" s="16" t="str">
        <f t="shared" ref="T25:T34" ca="1" si="18">IF($K25&gt;$BE$9,"NA",CORREL(OFFSET(INDIRECT($BA$4),0,T$15-1,$L$9,1),OFFSET(INDIRECT($BA$4),0,$K25-1,$L$9,1)))</f>
        <v>NA</v>
      </c>
      <c r="U25" s="16">
        <v>1</v>
      </c>
    </row>
    <row r="26" spans="1:28" x14ac:dyDescent="0.25">
      <c r="A26" s="22" t="str">
        <f t="shared" ca="1" si="4"/>
        <v>NA</v>
      </c>
      <c r="B26" s="22" t="str">
        <f t="shared" ca="1" si="5"/>
        <v>NA</v>
      </c>
      <c r="C26" s="22" t="str">
        <f t="shared" ca="1" si="6"/>
        <v>NA</v>
      </c>
      <c r="D26" s="22" t="e">
        <f t="shared" ca="1" si="7"/>
        <v>#VALUE!</v>
      </c>
      <c r="E26" s="22" t="e">
        <f t="shared" ca="1" si="8"/>
        <v>#VALUE!</v>
      </c>
      <c r="F26" s="21" t="s">
        <v>144</v>
      </c>
      <c r="G26" s="21">
        <v>0</v>
      </c>
      <c r="H26" s="21">
        <v>0</v>
      </c>
      <c r="I26" s="21">
        <v>0</v>
      </c>
      <c r="J26" s="16" t="str">
        <f t="shared" ca="1" si="9"/>
        <v/>
      </c>
      <c r="K26" s="22">
        <v>9</v>
      </c>
      <c r="L26" s="16" t="str">
        <f t="shared" ca="1" si="10"/>
        <v>NA</v>
      </c>
      <c r="M26" s="16" t="str">
        <f t="shared" ca="1" si="11"/>
        <v>NA</v>
      </c>
      <c r="N26" s="16" t="str">
        <f t="shared" ca="1" si="12"/>
        <v>NA</v>
      </c>
      <c r="O26" s="16" t="str">
        <f t="shared" ca="1" si="13"/>
        <v>NA</v>
      </c>
      <c r="P26" s="16" t="str">
        <f t="shared" ca="1" si="14"/>
        <v>NA</v>
      </c>
      <c r="Q26" s="16" t="str">
        <f t="shared" ca="1" si="15"/>
        <v>NA</v>
      </c>
      <c r="R26" s="16" t="str">
        <f t="shared" ca="1" si="16"/>
        <v>NA</v>
      </c>
      <c r="S26" s="16" t="str">
        <f t="shared" ca="1" si="17"/>
        <v>NA</v>
      </c>
      <c r="T26" s="16" t="str">
        <f t="shared" ca="1" si="18"/>
        <v>NA</v>
      </c>
      <c r="U26" s="16" t="str">
        <f t="shared" ref="U26:U34" ca="1" si="19">IF($K26&gt;$BE$9,"NA",CORREL(OFFSET(INDIRECT($BA$4),0,U$15-1,$L$9,1),OFFSET(INDIRECT($BA$4),0,$K26-1,$L$9,1)))</f>
        <v>NA</v>
      </c>
      <c r="V26" s="16">
        <v>1</v>
      </c>
    </row>
    <row r="27" spans="1:28" x14ac:dyDescent="0.25">
      <c r="A27" s="22" t="str">
        <f t="shared" ca="1" si="4"/>
        <v>NA</v>
      </c>
      <c r="B27" s="22" t="str">
        <f t="shared" ca="1" si="5"/>
        <v>NA</v>
      </c>
      <c r="C27" s="22" t="str">
        <f t="shared" ca="1" si="6"/>
        <v>NA</v>
      </c>
      <c r="D27" s="22" t="e">
        <f t="shared" ca="1" si="7"/>
        <v>#VALUE!</v>
      </c>
      <c r="E27" s="22" t="e">
        <f t="shared" ca="1" si="8"/>
        <v>#VALUE!</v>
      </c>
      <c r="F27" s="21" t="s">
        <v>108</v>
      </c>
      <c r="G27" s="21">
        <v>0</v>
      </c>
      <c r="H27" s="21">
        <v>0</v>
      </c>
      <c r="I27" s="21">
        <v>0</v>
      </c>
      <c r="J27" s="16" t="str">
        <f t="shared" ca="1" si="9"/>
        <v/>
      </c>
      <c r="K27" s="22">
        <v>10</v>
      </c>
      <c r="L27" s="16" t="str">
        <f t="shared" ca="1" si="10"/>
        <v>NA</v>
      </c>
      <c r="M27" s="16" t="str">
        <f t="shared" ca="1" si="11"/>
        <v>NA</v>
      </c>
      <c r="N27" s="16" t="str">
        <f t="shared" ca="1" si="12"/>
        <v>NA</v>
      </c>
      <c r="O27" s="16" t="str">
        <f t="shared" ca="1" si="13"/>
        <v>NA</v>
      </c>
      <c r="P27" s="16" t="str">
        <f t="shared" ca="1" si="14"/>
        <v>NA</v>
      </c>
      <c r="Q27" s="16" t="str">
        <f t="shared" ca="1" si="15"/>
        <v>NA</v>
      </c>
      <c r="R27" s="16" t="str">
        <f t="shared" ca="1" si="16"/>
        <v>NA</v>
      </c>
      <c r="S27" s="16" t="str">
        <f t="shared" ca="1" si="17"/>
        <v>NA</v>
      </c>
      <c r="T27" s="16" t="str">
        <f t="shared" ca="1" si="18"/>
        <v>NA</v>
      </c>
      <c r="U27" s="16" t="str">
        <f t="shared" ca="1" si="19"/>
        <v>NA</v>
      </c>
      <c r="V27" s="16" t="str">
        <f t="shared" ref="V27:V34" ca="1" si="20">IF($K27&gt;$BE$9,"NA",CORREL(OFFSET(INDIRECT($BA$4),0,V$15-1,$L$9,1),OFFSET(INDIRECT($BA$4),0,$K27-1,$L$9,1)))</f>
        <v>NA</v>
      </c>
      <c r="W27" s="16">
        <v>1</v>
      </c>
    </row>
    <row r="28" spans="1:28" x14ac:dyDescent="0.25">
      <c r="A28" s="22" t="str">
        <f t="shared" ca="1" si="4"/>
        <v>NA</v>
      </c>
      <c r="B28" s="22" t="str">
        <f t="shared" ca="1" si="5"/>
        <v>NA</v>
      </c>
      <c r="C28" s="22" t="str">
        <f t="shared" ca="1" si="6"/>
        <v>NA</v>
      </c>
      <c r="D28" s="22" t="e">
        <f t="shared" ca="1" si="7"/>
        <v>#VALUE!</v>
      </c>
      <c r="E28" s="22" t="e">
        <f t="shared" ca="1" si="8"/>
        <v>#VALUE!</v>
      </c>
      <c r="F28" s="21" t="s">
        <v>106</v>
      </c>
      <c r="G28" s="21">
        <v>0</v>
      </c>
      <c r="H28" s="21">
        <v>0</v>
      </c>
      <c r="I28" s="21">
        <v>0</v>
      </c>
      <c r="J28" s="16" t="str">
        <f t="shared" ca="1" si="9"/>
        <v/>
      </c>
      <c r="K28" s="22">
        <v>11</v>
      </c>
      <c r="L28" s="16" t="str">
        <f t="shared" ca="1" si="10"/>
        <v>NA</v>
      </c>
      <c r="M28" s="16" t="str">
        <f t="shared" ca="1" si="11"/>
        <v>NA</v>
      </c>
      <c r="N28" s="16" t="str">
        <f t="shared" ca="1" si="12"/>
        <v>NA</v>
      </c>
      <c r="O28" s="16" t="str">
        <f t="shared" ca="1" si="13"/>
        <v>NA</v>
      </c>
      <c r="P28" s="16" t="str">
        <f t="shared" ca="1" si="14"/>
        <v>NA</v>
      </c>
      <c r="Q28" s="16" t="str">
        <f t="shared" ca="1" si="15"/>
        <v>NA</v>
      </c>
      <c r="R28" s="16" t="str">
        <f t="shared" ca="1" si="16"/>
        <v>NA</v>
      </c>
      <c r="S28" s="16" t="str">
        <f t="shared" ca="1" si="17"/>
        <v>NA</v>
      </c>
      <c r="T28" s="16" t="str">
        <f t="shared" ca="1" si="18"/>
        <v>NA</v>
      </c>
      <c r="U28" s="16" t="str">
        <f t="shared" ca="1" si="19"/>
        <v>NA</v>
      </c>
      <c r="V28" s="16" t="str">
        <f t="shared" ca="1" si="20"/>
        <v>NA</v>
      </c>
      <c r="W28" s="16" t="str">
        <f t="shared" ref="W28:W34" ca="1" si="21">IF($K28&gt;$BE$9,"NA",CORREL(OFFSET(INDIRECT($BA$4),0,W$15-1,$L$9,1),OFFSET(INDIRECT($BA$4),0,$K28-1,$L$9,1)))</f>
        <v>NA</v>
      </c>
      <c r="X28" s="16">
        <v>1</v>
      </c>
    </row>
    <row r="29" spans="1:28" x14ac:dyDescent="0.25">
      <c r="A29" s="22" t="str">
        <f t="shared" ca="1" si="4"/>
        <v>NA</v>
      </c>
      <c r="B29" s="22" t="str">
        <f t="shared" ca="1" si="5"/>
        <v>NA</v>
      </c>
      <c r="C29" s="22" t="str">
        <f t="shared" ca="1" si="6"/>
        <v>NA</v>
      </c>
      <c r="D29" s="22" t="e">
        <f t="shared" ca="1" si="7"/>
        <v>#VALUE!</v>
      </c>
      <c r="E29" s="22" t="e">
        <f t="shared" ca="1" si="8"/>
        <v>#VALUE!</v>
      </c>
      <c r="F29" s="21" t="s">
        <v>104</v>
      </c>
      <c r="G29" s="21">
        <v>0</v>
      </c>
      <c r="H29" s="21">
        <v>0</v>
      </c>
      <c r="I29" s="21">
        <v>0</v>
      </c>
      <c r="J29" s="16" t="str">
        <f t="shared" ca="1" si="9"/>
        <v/>
      </c>
      <c r="K29" s="22">
        <v>12</v>
      </c>
      <c r="L29" s="16" t="str">
        <f t="shared" ca="1" si="10"/>
        <v>NA</v>
      </c>
      <c r="M29" s="16" t="str">
        <f t="shared" ca="1" si="11"/>
        <v>NA</v>
      </c>
      <c r="N29" s="16" t="str">
        <f t="shared" ca="1" si="12"/>
        <v>NA</v>
      </c>
      <c r="O29" s="16" t="str">
        <f t="shared" ca="1" si="13"/>
        <v>NA</v>
      </c>
      <c r="P29" s="16" t="str">
        <f t="shared" ca="1" si="14"/>
        <v>NA</v>
      </c>
      <c r="Q29" s="16" t="str">
        <f t="shared" ca="1" si="15"/>
        <v>NA</v>
      </c>
      <c r="R29" s="16" t="str">
        <f t="shared" ca="1" si="16"/>
        <v>NA</v>
      </c>
      <c r="S29" s="16" t="str">
        <f t="shared" ca="1" si="17"/>
        <v>NA</v>
      </c>
      <c r="T29" s="16" t="str">
        <f t="shared" ca="1" si="18"/>
        <v>NA</v>
      </c>
      <c r="U29" s="16" t="str">
        <f t="shared" ca="1" si="19"/>
        <v>NA</v>
      </c>
      <c r="V29" s="16" t="str">
        <f t="shared" ca="1" si="20"/>
        <v>NA</v>
      </c>
      <c r="W29" s="16" t="str">
        <f t="shared" ca="1" si="21"/>
        <v>NA</v>
      </c>
      <c r="X29" s="16" t="str">
        <f t="shared" ref="X29:X34" ca="1" si="22">IF($K29&gt;$BE$9,"NA",CORREL(OFFSET(INDIRECT($BA$4),0,X$15-1,$L$9,1),OFFSET(INDIRECT($BA$4),0,$K29-1,$L$9,1)))</f>
        <v>NA</v>
      </c>
      <c r="Y29" s="16">
        <v>1</v>
      </c>
    </row>
    <row r="30" spans="1:28" x14ac:dyDescent="0.25">
      <c r="A30" s="22" t="str">
        <f t="shared" ca="1" si="4"/>
        <v>NA</v>
      </c>
      <c r="B30" s="22" t="str">
        <f t="shared" ca="1" si="5"/>
        <v>NA</v>
      </c>
      <c r="C30" s="22" t="str">
        <f t="shared" ca="1" si="6"/>
        <v>NA</v>
      </c>
      <c r="D30" s="22" t="e">
        <f t="shared" ca="1" si="7"/>
        <v>#VALUE!</v>
      </c>
      <c r="E30" s="22" t="e">
        <f t="shared" ca="1" si="8"/>
        <v>#VALUE!</v>
      </c>
      <c r="F30" s="21">
        <v>0</v>
      </c>
      <c r="G30" s="21">
        <v>0</v>
      </c>
      <c r="H30" s="21">
        <v>0</v>
      </c>
      <c r="I30" s="21">
        <v>0</v>
      </c>
      <c r="J30" s="16" t="str">
        <f t="shared" ca="1" si="9"/>
        <v/>
      </c>
      <c r="K30" s="22">
        <v>13</v>
      </c>
      <c r="L30" s="16" t="str">
        <f t="shared" ca="1" si="10"/>
        <v>NA</v>
      </c>
      <c r="M30" s="16" t="str">
        <f t="shared" ca="1" si="11"/>
        <v>NA</v>
      </c>
      <c r="N30" s="16" t="str">
        <f t="shared" ca="1" si="12"/>
        <v>NA</v>
      </c>
      <c r="O30" s="16" t="str">
        <f t="shared" ca="1" si="13"/>
        <v>NA</v>
      </c>
      <c r="P30" s="16" t="str">
        <f t="shared" ca="1" si="14"/>
        <v>NA</v>
      </c>
      <c r="Q30" s="16" t="str">
        <f t="shared" ca="1" si="15"/>
        <v>NA</v>
      </c>
      <c r="R30" s="16" t="str">
        <f t="shared" ca="1" si="16"/>
        <v>NA</v>
      </c>
      <c r="S30" s="16" t="str">
        <f t="shared" ca="1" si="17"/>
        <v>NA</v>
      </c>
      <c r="T30" s="16" t="str">
        <f t="shared" ca="1" si="18"/>
        <v>NA</v>
      </c>
      <c r="U30" s="16" t="str">
        <f t="shared" ca="1" si="19"/>
        <v>NA</v>
      </c>
      <c r="V30" s="16" t="str">
        <f t="shared" ca="1" si="20"/>
        <v>NA</v>
      </c>
      <c r="W30" s="16" t="str">
        <f t="shared" ca="1" si="21"/>
        <v>NA</v>
      </c>
      <c r="X30" s="16" t="str">
        <f t="shared" ca="1" si="22"/>
        <v>NA</v>
      </c>
      <c r="Y30" s="16" t="str">
        <f ca="1">IF($K30&gt;$BE$9,"NA",CORREL(OFFSET(INDIRECT($BA$4),0,Y$15-1,$L$9,1),OFFSET(INDIRECT($BA$4),0,$K30-1,$L$9,1)))</f>
        <v>NA</v>
      </c>
      <c r="Z30" s="16">
        <v>1</v>
      </c>
    </row>
    <row r="31" spans="1:28" x14ac:dyDescent="0.25">
      <c r="A31" s="22" t="str">
        <f t="shared" ca="1" si="4"/>
        <v>NA</v>
      </c>
      <c r="B31" s="22" t="str">
        <f t="shared" ca="1" si="5"/>
        <v>NA</v>
      </c>
      <c r="C31" s="22" t="str">
        <f t="shared" ca="1" si="6"/>
        <v>NA</v>
      </c>
      <c r="D31" s="22" t="e">
        <f t="shared" ca="1" si="7"/>
        <v>#VALUE!</v>
      </c>
      <c r="E31" s="22" t="e">
        <f t="shared" ca="1" si="8"/>
        <v>#VALUE!</v>
      </c>
      <c r="F31" s="21">
        <v>0</v>
      </c>
      <c r="G31" s="21">
        <v>0</v>
      </c>
      <c r="H31" s="21">
        <v>0</v>
      </c>
      <c r="I31" s="21">
        <v>0</v>
      </c>
      <c r="J31" s="16" t="str">
        <f t="shared" ca="1" si="9"/>
        <v/>
      </c>
      <c r="K31" s="22">
        <v>14</v>
      </c>
      <c r="L31" s="16" t="str">
        <f t="shared" ca="1" si="10"/>
        <v>NA</v>
      </c>
      <c r="M31" s="16" t="str">
        <f t="shared" ca="1" si="11"/>
        <v>NA</v>
      </c>
      <c r="N31" s="16" t="str">
        <f t="shared" ca="1" si="12"/>
        <v>NA</v>
      </c>
      <c r="O31" s="16" t="str">
        <f t="shared" ca="1" si="13"/>
        <v>NA</v>
      </c>
      <c r="P31" s="16" t="str">
        <f t="shared" ca="1" si="14"/>
        <v>NA</v>
      </c>
      <c r="Q31" s="16" t="str">
        <f t="shared" ca="1" si="15"/>
        <v>NA</v>
      </c>
      <c r="R31" s="16" t="str">
        <f t="shared" ca="1" si="16"/>
        <v>NA</v>
      </c>
      <c r="S31" s="16" t="str">
        <f t="shared" ca="1" si="17"/>
        <v>NA</v>
      </c>
      <c r="T31" s="16" t="str">
        <f t="shared" ca="1" si="18"/>
        <v>NA</v>
      </c>
      <c r="U31" s="16" t="str">
        <f t="shared" ca="1" si="19"/>
        <v>NA</v>
      </c>
      <c r="V31" s="16" t="str">
        <f t="shared" ca="1" si="20"/>
        <v>NA</v>
      </c>
      <c r="W31" s="16" t="str">
        <f t="shared" ca="1" si="21"/>
        <v>NA</v>
      </c>
      <c r="X31" s="16" t="str">
        <f t="shared" ca="1" si="22"/>
        <v>NA</v>
      </c>
      <c r="Y31" s="16" t="str">
        <f ca="1">IF($K31&gt;$BE$9,"NA",CORREL(OFFSET(INDIRECT($BA$4),0,Y$15-1,$L$9,1),OFFSET(INDIRECT($BA$4),0,$K31-1,$L$9,1)))</f>
        <v>NA</v>
      </c>
      <c r="Z31" s="16" t="str">
        <f ca="1">IF($K31&gt;$BE$9,"NA",CORREL(OFFSET(INDIRECT($BA$4),0,Z$15-1,$L$9,1),OFFSET(INDIRECT($BA$4),0,$K31-1,$L$9,1)))</f>
        <v>NA</v>
      </c>
      <c r="AA31" s="16">
        <v>1</v>
      </c>
    </row>
    <row r="32" spans="1:28" x14ac:dyDescent="0.25">
      <c r="A32" s="22" t="str">
        <f t="shared" ca="1" si="4"/>
        <v>NA</v>
      </c>
      <c r="B32" s="22" t="str">
        <f t="shared" ca="1" si="5"/>
        <v>NA</v>
      </c>
      <c r="C32" s="22" t="str">
        <f t="shared" ca="1" si="6"/>
        <v>NA</v>
      </c>
      <c r="D32" s="22" t="e">
        <f t="shared" ca="1" si="7"/>
        <v>#VALUE!</v>
      </c>
      <c r="E32" s="22" t="e">
        <f t="shared" ca="1" si="8"/>
        <v>#VALUE!</v>
      </c>
      <c r="F32" s="21">
        <v>0</v>
      </c>
      <c r="G32" s="21">
        <v>0</v>
      </c>
      <c r="H32" s="21">
        <v>0</v>
      </c>
      <c r="I32" s="21">
        <v>0</v>
      </c>
      <c r="J32" s="16" t="str">
        <f t="shared" ca="1" si="9"/>
        <v/>
      </c>
      <c r="K32" s="22">
        <v>15</v>
      </c>
      <c r="L32" s="16" t="str">
        <f t="shared" ca="1" si="10"/>
        <v>NA</v>
      </c>
      <c r="M32" s="16" t="str">
        <f t="shared" ca="1" si="11"/>
        <v>NA</v>
      </c>
      <c r="N32" s="16" t="str">
        <f t="shared" ca="1" si="12"/>
        <v>NA</v>
      </c>
      <c r="O32" s="16" t="str">
        <f t="shared" ca="1" si="13"/>
        <v>NA</v>
      </c>
      <c r="P32" s="16" t="str">
        <f t="shared" ca="1" si="14"/>
        <v>NA</v>
      </c>
      <c r="Q32" s="16" t="str">
        <f t="shared" ca="1" si="15"/>
        <v>NA</v>
      </c>
      <c r="R32" s="16" t="str">
        <f t="shared" ca="1" si="16"/>
        <v>NA</v>
      </c>
      <c r="S32" s="16" t="str">
        <f t="shared" ca="1" si="17"/>
        <v>NA</v>
      </c>
      <c r="T32" s="16" t="str">
        <f t="shared" ca="1" si="18"/>
        <v>NA</v>
      </c>
      <c r="U32" s="16" t="str">
        <f t="shared" ca="1" si="19"/>
        <v>NA</v>
      </c>
      <c r="V32" s="16" t="str">
        <f t="shared" ca="1" si="20"/>
        <v>NA</v>
      </c>
      <c r="W32" s="16" t="str">
        <f t="shared" ca="1" si="21"/>
        <v>NA</v>
      </c>
      <c r="X32" s="16" t="str">
        <f t="shared" ca="1" si="22"/>
        <v>NA</v>
      </c>
      <c r="Y32" s="16" t="str">
        <f ca="1">IF($K32&gt;$BE$9,"NA",CORREL(OFFSET(INDIRECT($BA$4),0,Y$15-1,$L$9,1),OFFSET(INDIRECT($BA$4),0,$K32-1,$L$9,1)))</f>
        <v>NA</v>
      </c>
      <c r="Z32" s="16" t="str">
        <f ca="1">IF($K32&gt;$BE$9,"NA",CORREL(OFFSET(INDIRECT($BA$4),0,Z$15-1,$L$9,1),OFFSET(INDIRECT($BA$4),0,$K32-1,$L$9,1)))</f>
        <v>NA</v>
      </c>
      <c r="AA32" s="16" t="str">
        <f ca="1">IF($K32&gt;$BE$9,"NA",CORREL(OFFSET(INDIRECT($BA$4),0,AA$15-1,$L$9,1),OFFSET(INDIRECT($BA$4),0,$K32-1,$L$9,1)))</f>
        <v>NA</v>
      </c>
      <c r="AB32" s="16">
        <v>1</v>
      </c>
    </row>
    <row r="33" spans="1:36" x14ac:dyDescent="0.25">
      <c r="A33" s="22" t="str">
        <f t="shared" ca="1" si="4"/>
        <v>NA</v>
      </c>
      <c r="B33" s="22" t="str">
        <f t="shared" ca="1" si="5"/>
        <v>NA</v>
      </c>
      <c r="C33" s="22" t="str">
        <f t="shared" ca="1" si="6"/>
        <v>NA</v>
      </c>
      <c r="D33" s="22" t="e">
        <f t="shared" ca="1" si="7"/>
        <v>#VALUE!</v>
      </c>
      <c r="E33" s="22" t="e">
        <f t="shared" ca="1" si="8"/>
        <v>#VALUE!</v>
      </c>
      <c r="F33" s="21">
        <v>0</v>
      </c>
      <c r="G33" s="21">
        <v>0</v>
      </c>
      <c r="H33" s="21">
        <v>0</v>
      </c>
      <c r="I33" s="21">
        <v>0</v>
      </c>
      <c r="J33" s="16" t="str">
        <f t="shared" ca="1" si="9"/>
        <v/>
      </c>
      <c r="K33" s="22">
        <v>16</v>
      </c>
      <c r="L33" s="16" t="str">
        <f t="shared" ca="1" si="10"/>
        <v>NA</v>
      </c>
      <c r="M33" s="16" t="str">
        <f t="shared" ca="1" si="11"/>
        <v>NA</v>
      </c>
      <c r="N33" s="16" t="str">
        <f t="shared" ca="1" si="12"/>
        <v>NA</v>
      </c>
      <c r="O33" s="16" t="str">
        <f t="shared" ca="1" si="13"/>
        <v>NA</v>
      </c>
      <c r="P33" s="16" t="str">
        <f t="shared" ca="1" si="14"/>
        <v>NA</v>
      </c>
      <c r="Q33" s="16" t="str">
        <f t="shared" ca="1" si="15"/>
        <v>NA</v>
      </c>
      <c r="R33" s="16" t="str">
        <f t="shared" ca="1" si="16"/>
        <v>NA</v>
      </c>
      <c r="S33" s="16" t="str">
        <f t="shared" ca="1" si="17"/>
        <v>NA</v>
      </c>
      <c r="T33" s="16" t="str">
        <f t="shared" ca="1" si="18"/>
        <v>NA</v>
      </c>
      <c r="U33" s="16" t="str">
        <f t="shared" ca="1" si="19"/>
        <v>NA</v>
      </c>
      <c r="V33" s="16" t="str">
        <f t="shared" ca="1" si="20"/>
        <v>NA</v>
      </c>
      <c r="W33" s="16" t="str">
        <f t="shared" ca="1" si="21"/>
        <v>NA</v>
      </c>
      <c r="X33" s="16" t="str">
        <f t="shared" ca="1" si="22"/>
        <v>NA</v>
      </c>
      <c r="Y33" s="16" t="str">
        <f ca="1">IF($K33&gt;$BE$9,"NA",CORREL(OFFSET(INDIRECT($BA$4),0,Y$15-1,$L$9,1),OFFSET(INDIRECT($BA$4),0,$K33-1,$L$9,1)))</f>
        <v>NA</v>
      </c>
      <c r="Z33" s="16" t="str">
        <f ca="1">IF($K33&gt;$BE$9,"NA",CORREL(OFFSET(INDIRECT($BA$4),0,Z$15-1,$L$9,1),OFFSET(INDIRECT($BA$4),0,$K33-1,$L$9,1)))</f>
        <v>NA</v>
      </c>
      <c r="AA33" s="16" t="str">
        <f ca="1">IF($K33&gt;$BE$9,"NA",CORREL(OFFSET(INDIRECT($BA$4),0,AA$15-1,$L$9,1),OFFSET(INDIRECT($BA$4),0,$K33-1,$L$9,1)))</f>
        <v>NA</v>
      </c>
      <c r="AB33" s="16" t="str">
        <f ca="1">IF($K33&gt;$BE$9,"NA",CORREL(OFFSET(INDIRECT($BA$4),0,AB$15-1,$L$9,1),OFFSET(INDIRECT($BA$4),0,$K33-1,$L$9,1)))</f>
        <v>NA</v>
      </c>
      <c r="AC33" s="16">
        <v>1</v>
      </c>
      <c r="AI33" s="16" t="s">
        <v>143</v>
      </c>
    </row>
    <row r="34" spans="1:36" x14ac:dyDescent="0.25">
      <c r="A34" s="22" t="str">
        <f t="shared" ca="1" si="4"/>
        <v>NA</v>
      </c>
      <c r="B34" s="22" t="str">
        <f t="shared" ca="1" si="5"/>
        <v>NA</v>
      </c>
      <c r="C34" s="22" t="str">
        <f t="shared" ca="1" si="6"/>
        <v>NA</v>
      </c>
      <c r="D34" s="22" t="e">
        <f t="shared" ca="1" si="7"/>
        <v>#VALUE!</v>
      </c>
      <c r="E34" s="22" t="e">
        <f t="shared" ca="1" si="8"/>
        <v>#VALUE!</v>
      </c>
      <c r="F34" s="21">
        <v>0</v>
      </c>
      <c r="G34" s="21">
        <v>0</v>
      </c>
      <c r="H34" s="21">
        <v>0</v>
      </c>
      <c r="I34" s="21">
        <v>0</v>
      </c>
      <c r="J34" s="16" t="str">
        <f t="shared" ca="1" si="9"/>
        <v/>
      </c>
      <c r="K34" s="22">
        <v>17</v>
      </c>
      <c r="L34" s="16" t="str">
        <f t="shared" ca="1" si="10"/>
        <v>NA</v>
      </c>
      <c r="M34" s="16" t="str">
        <f t="shared" ca="1" si="11"/>
        <v>NA</v>
      </c>
      <c r="N34" s="16" t="str">
        <f t="shared" ca="1" si="12"/>
        <v>NA</v>
      </c>
      <c r="O34" s="16" t="str">
        <f t="shared" ca="1" si="13"/>
        <v>NA</v>
      </c>
      <c r="P34" s="16" t="str">
        <f t="shared" ca="1" si="14"/>
        <v>NA</v>
      </c>
      <c r="Q34" s="16" t="str">
        <f t="shared" ca="1" si="15"/>
        <v>NA</v>
      </c>
      <c r="R34" s="16" t="str">
        <f t="shared" ca="1" si="16"/>
        <v>NA</v>
      </c>
      <c r="S34" s="16" t="str">
        <f t="shared" ca="1" si="17"/>
        <v>NA</v>
      </c>
      <c r="T34" s="16" t="str">
        <f t="shared" ca="1" si="18"/>
        <v>NA</v>
      </c>
      <c r="U34" s="16" t="str">
        <f t="shared" ca="1" si="19"/>
        <v>NA</v>
      </c>
      <c r="V34" s="16" t="str">
        <f t="shared" ca="1" si="20"/>
        <v>NA</v>
      </c>
      <c r="W34" s="16" t="str">
        <f t="shared" ca="1" si="21"/>
        <v>NA</v>
      </c>
      <c r="X34" s="16" t="str">
        <f t="shared" ca="1" si="22"/>
        <v>NA</v>
      </c>
      <c r="Y34" s="16" t="str">
        <f ca="1">IF($K34&gt;$BE$9,"NA",CORREL(OFFSET(INDIRECT($BA$4),0,Y$15-1,$L$9,1),OFFSET(INDIRECT($BA$4),0,$K34-1,$L$9,1)))</f>
        <v>NA</v>
      </c>
      <c r="Z34" s="16" t="str">
        <f ca="1">IF($K34&gt;$BE$9,"NA",CORREL(OFFSET(INDIRECT($BA$4),0,Z$15-1,$L$9,1),OFFSET(INDIRECT($BA$4),0,$K34-1,$L$9,1)))</f>
        <v>NA</v>
      </c>
      <c r="AA34" s="16" t="str">
        <f ca="1">IF($K34&gt;$BE$9,"NA",CORREL(OFFSET(INDIRECT($BA$4),0,AA$15-1,$L$9,1),OFFSET(INDIRECT($BA$4),0,$K34-1,$L$9,1)))</f>
        <v>NA</v>
      </c>
      <c r="AB34" s="16" t="str">
        <f ca="1">IF($K34&gt;$BE$9,"NA",CORREL(OFFSET(INDIRECT($BA$4),0,AB$15-1,$L$9,1),OFFSET(INDIRECT($BA$4),0,$K34-1,$L$9,1)))</f>
        <v>NA</v>
      </c>
      <c r="AC34" s="16" t="str">
        <f ca="1">IF($K34&gt;$BE$9,"NA",CORREL(OFFSET(INDIRECT($BA$4),0,AC$15-1,$L$9,1),OFFSET(INDIRECT($BA$4),0,$K34-1,$L$9,1)))</f>
        <v>NA</v>
      </c>
      <c r="AD34" s="16">
        <v>1</v>
      </c>
      <c r="AI34" s="16" t="str">
        <f>"'"&amp;$AA42&amp;"'!"&amp;AB42&amp;AD42</f>
        <v>'aloftsolved'!B17</v>
      </c>
      <c r="AJ34" s="16" t="str">
        <f>AI34&amp;":"&amp;AB42&amp;AE42</f>
        <v>'aloftsolved'!B17:B21</v>
      </c>
    </row>
    <row r="35" spans="1:36" x14ac:dyDescent="0.25">
      <c r="A35" s="22" t="s">
        <v>142</v>
      </c>
      <c r="B35" s="22"/>
      <c r="C35" s="22"/>
      <c r="AI35" s="16" t="str">
        <f>"'"&amp;$AA43&amp;"'!"&amp;AB43&amp;AD43</f>
        <v>'aloftsolved'!D17</v>
      </c>
      <c r="AJ35" s="16" t="str">
        <f>AI35&amp;":"&amp;AC43&amp;AE43</f>
        <v>'aloftsolved'!D17:E21</v>
      </c>
    </row>
    <row r="36" spans="1:36" x14ac:dyDescent="0.25">
      <c r="A36" s="16" t="s">
        <v>141</v>
      </c>
      <c r="B36" s="22" t="str">
        <f ca="1">J17&amp;J18&amp;J19&amp;J20&amp;J21&amp;J22&amp;J23&amp;J24&amp;J25&amp;J26&amp;J27&amp;J28&amp;J29&amp;J30&amp;J31&amp;J32&amp;J33&amp;J34</f>
        <v>3170.7993852124 + -1625.04680618977*sin + -1077.92014439338*cos</v>
      </c>
      <c r="Z36" s="16" t="s">
        <v>140</v>
      </c>
      <c r="AI36" s="16" t="str">
        <f>"'"&amp;$AA42&amp;"'!"&amp;AB42&amp;(AD42-1)</f>
        <v>'aloftsolved'!B16</v>
      </c>
    </row>
    <row r="37" spans="1:36" x14ac:dyDescent="0.25">
      <c r="A37" s="16" t="s">
        <v>139</v>
      </c>
      <c r="O37" s="16" t="s">
        <v>138</v>
      </c>
      <c r="Z37" s="16" t="s">
        <v>137</v>
      </c>
      <c r="AI37" s="16" t="str">
        <f>"'"&amp;$AA43&amp;"'!"&amp;AB43&amp;(AD43-1)</f>
        <v>'aloftsolved'!D16</v>
      </c>
    </row>
    <row r="38" spans="1:36" x14ac:dyDescent="0.25">
      <c r="O38" s="16">
        <f>COUNT(#REF!)</f>
        <v>0</v>
      </c>
      <c r="Z38" s="16" t="s">
        <v>136</v>
      </c>
    </row>
    <row r="39" spans="1:36" x14ac:dyDescent="0.25">
      <c r="O39" s="16" t="s">
        <v>135</v>
      </c>
      <c r="V39" s="32"/>
      <c r="Z39" s="16" t="s">
        <v>134</v>
      </c>
    </row>
    <row r="40" spans="1:36" ht="15.75" thickBot="1" x14ac:dyDescent="0.3">
      <c r="A40" s="16" t="s">
        <v>52</v>
      </c>
      <c r="O40" s="16" t="s">
        <v>133</v>
      </c>
      <c r="W40" s="19"/>
      <c r="X40" s="18"/>
      <c r="Z40" s="16" t="s">
        <v>132</v>
      </c>
    </row>
    <row r="41" spans="1:36" ht="15.75" thickBot="1" x14ac:dyDescent="0.3">
      <c r="B41" s="27" t="s">
        <v>131</v>
      </c>
      <c r="C41" s="15">
        <f ca="1">I13</f>
        <v>1</v>
      </c>
      <c r="D41" s="16" t="str">
        <f ca="1">I14</f>
        <v>good: #rows in residuals is equal to # of data points</v>
      </c>
      <c r="O41" s="16" t="s">
        <v>130</v>
      </c>
      <c r="W41" s="19"/>
      <c r="X41" s="18"/>
      <c r="AA41" s="16" t="s">
        <v>129</v>
      </c>
      <c r="AB41" s="16" t="s">
        <v>128</v>
      </c>
      <c r="AC41" s="16" t="s">
        <v>127</v>
      </c>
      <c r="AD41" s="16" t="s">
        <v>126</v>
      </c>
      <c r="AE41" s="16" t="s">
        <v>125</v>
      </c>
    </row>
    <row r="42" spans="1:36" ht="90" x14ac:dyDescent="0.25">
      <c r="A42" s="27" t="s">
        <v>53</v>
      </c>
      <c r="B42" s="27" t="str">
        <f ca="1">A19</f>
        <v>cos</v>
      </c>
      <c r="C42" s="28" t="str">
        <f ca="1">"Observed "&amp;BC12</f>
        <v>Observed #planes_IFR</v>
      </c>
      <c r="D42" s="28" t="str">
        <f ca="1">"Predicted  "&amp;BC12</f>
        <v>Predicted  #planes_IFR</v>
      </c>
      <c r="E42" s="27" t="str">
        <f ca="1">"Residuals of "&amp;BC12</f>
        <v>Residuals of #planes_IFR</v>
      </c>
      <c r="F42" s="28" t="s">
        <v>124</v>
      </c>
      <c r="G42" s="33" t="str">
        <f t="shared" ref="G42:G52" ca="1" si="23">E42</f>
        <v>Residuals of #planes_IFR</v>
      </c>
      <c r="H42" s="32" t="s">
        <v>123</v>
      </c>
      <c r="I42" s="32" t="s">
        <v>122</v>
      </c>
      <c r="J42" s="32" t="s">
        <v>121</v>
      </c>
      <c r="K42" s="32" t="s">
        <v>120</v>
      </c>
      <c r="L42" s="32" t="str">
        <f ca="1">"Ordered "&amp;G42</f>
        <v>Ordered Residuals of #planes_IFR</v>
      </c>
      <c r="M42" s="32" t="str">
        <f ca="1">G42</f>
        <v>Residuals of #planes_IFR</v>
      </c>
      <c r="O42" s="16" t="s">
        <v>119</v>
      </c>
      <c r="P42" s="16" t="s">
        <v>118</v>
      </c>
      <c r="Q42" s="16" t="s">
        <v>117</v>
      </c>
      <c r="R42" s="32" t="s">
        <v>116</v>
      </c>
      <c r="S42" s="32" t="s">
        <v>63</v>
      </c>
      <c r="T42" s="32" t="s">
        <v>115</v>
      </c>
      <c r="U42" s="32" t="s">
        <v>114</v>
      </c>
      <c r="W42" s="19"/>
      <c r="X42" s="18"/>
      <c r="Z42" s="16" t="s">
        <v>113</v>
      </c>
      <c r="AA42" s="30" t="str">
        <f>I3</f>
        <v>aloftsolved</v>
      </c>
      <c r="AB42" s="30" t="str">
        <f>J3</f>
        <v>B</v>
      </c>
      <c r="AD42" s="30">
        <v>17</v>
      </c>
      <c r="AE42" s="30">
        <v>21</v>
      </c>
      <c r="AI42" s="16" t="s">
        <v>112</v>
      </c>
    </row>
    <row r="43" spans="1:36" x14ac:dyDescent="0.25">
      <c r="A43" s="22">
        <v>1</v>
      </c>
      <c r="B43" s="21" t="s">
        <v>111</v>
      </c>
      <c r="C43" s="16">
        <f t="shared" ref="C43:C52" ca="1" si="24">IF(OR(ISBLANK(A43),A43&gt;$I$9),"NA",OFFSET(INDIRECT($BA$3),A43-1,0,1,1))</f>
        <v>2376.5833333333335</v>
      </c>
      <c r="D43" s="22">
        <f t="shared" ref="D43:D52" ca="1" si="25">$BE$13+SUMPRODUCT(OFFSET($BF$13,0,0,1,$BE$9),OFFSET(INDIRECT($BA$4),A43-1,0,1,$BE$9))</f>
        <v>2092.879240819012</v>
      </c>
      <c r="E43" s="22">
        <f t="shared" ref="E43:E52" ca="1" si="26">C43-D43</f>
        <v>283.70409251432147</v>
      </c>
      <c r="F43" s="21" t="s">
        <v>111</v>
      </c>
      <c r="G43" s="26">
        <f t="shared" ca="1" si="23"/>
        <v>283.70409251432147</v>
      </c>
      <c r="H43" s="16">
        <v>1</v>
      </c>
      <c r="I43" s="16">
        <f t="shared" ref="I43:I52" ca="1" si="27">(H43-0.5)/$B$8</f>
        <v>1.7006802721088435E-3</v>
      </c>
      <c r="J43" s="16">
        <f t="shared" ref="J43:J52" ca="1" si="28">1-I43</f>
        <v>0.99829931972789121</v>
      </c>
      <c r="K43" s="25">
        <f t="shared" ref="K43:K52" ca="1" si="29">NORMINV(I43,0,1)</f>
        <v>-2.928925391470123</v>
      </c>
      <c r="L43" s="16">
        <f t="shared" ref="L43:L52" ca="1" si="30">IF(H43&lt;=$B$8,SMALL($E$43:$E$65535,H43),"NA")</f>
        <v>-802.36312503210047</v>
      </c>
      <c r="M43" s="31">
        <v>1</v>
      </c>
      <c r="O43" s="17">
        <f ca="1">W74</f>
        <v>-802.36312503210047</v>
      </c>
      <c r="P43" s="16">
        <f t="shared" ref="P43:P56" ca="1" si="31">IF(ISNUMBER(O44),O44,$W$78)</f>
        <v>-631.32927776967813</v>
      </c>
      <c r="Q43" s="31" t="str">
        <f ca="1">"&lt;"&amp;P43</f>
        <v>&lt;-631.329277769678</v>
      </c>
      <c r="R43" s="16">
        <f t="shared" ref="R43:R56" ca="1" si="32">COUNTIF($E$43:$E$65535,"&lt;"&amp;P43)</f>
        <v>20</v>
      </c>
      <c r="S43" s="16">
        <f ca="1">R43</f>
        <v>20</v>
      </c>
      <c r="T43" s="24">
        <f t="shared" ref="T43:T56" ca="1" si="33">S43/$B$8</f>
        <v>6.8027210884353748E-2</v>
      </c>
      <c r="U43" s="23">
        <f ca="1">T43</f>
        <v>6.8027210884353748E-2</v>
      </c>
      <c r="W43" s="19"/>
      <c r="X43" s="18"/>
      <c r="Z43" s="16" t="s">
        <v>110</v>
      </c>
      <c r="AA43" s="29" t="str">
        <f>AA42</f>
        <v>aloftsolved</v>
      </c>
      <c r="AB43" s="30" t="str">
        <f>J4</f>
        <v>D</v>
      </c>
      <c r="AC43" s="30" t="str">
        <f>K4</f>
        <v>E</v>
      </c>
      <c r="AD43" s="29">
        <f>AD42</f>
        <v>17</v>
      </c>
      <c r="AE43" s="29">
        <f>AD43+(AE42-AD42)</f>
        <v>21</v>
      </c>
      <c r="AI43" s="16" t="s">
        <v>109</v>
      </c>
    </row>
    <row r="44" spans="1:36" x14ac:dyDescent="0.25">
      <c r="A44" s="22">
        <v>2</v>
      </c>
      <c r="B44" s="21" t="s">
        <v>108</v>
      </c>
      <c r="C44" s="16">
        <f t="shared" ca="1" si="24"/>
        <v>2382.3333333333335</v>
      </c>
      <c r="D44" s="22">
        <f t="shared" ca="1" si="25"/>
        <v>2057.6855473705873</v>
      </c>
      <c r="E44" s="22">
        <f t="shared" ca="1" si="26"/>
        <v>324.64778596274618</v>
      </c>
      <c r="F44" s="21" t="s">
        <v>108</v>
      </c>
      <c r="G44" s="26">
        <f t="shared" ca="1" si="23"/>
        <v>324.64778596274618</v>
      </c>
      <c r="H44" s="16">
        <v>2</v>
      </c>
      <c r="I44" s="16">
        <f t="shared" ca="1" si="27"/>
        <v>5.1020408163265302E-3</v>
      </c>
      <c r="J44" s="16">
        <f t="shared" ca="1" si="28"/>
        <v>0.99489795918367352</v>
      </c>
      <c r="K44" s="25">
        <f t="shared" ca="1" si="29"/>
        <v>-2.5688357277383953</v>
      </c>
      <c r="L44" s="16">
        <f t="shared" ca="1" si="30"/>
        <v>-771.47684852364273</v>
      </c>
      <c r="M44" s="16">
        <f t="shared" ref="M44:M52" ca="1" si="34">IF(ROUND($AI$63*L44,$AI$61)=ROUND($AI$63*L43,$AI$61),M43+1,$M$43)</f>
        <v>1</v>
      </c>
      <c r="O44" s="17">
        <f t="shared" ref="O44:O56" ca="1" si="35">O43+($W$78-$W$74)/10</f>
        <v>-631.32927776967813</v>
      </c>
      <c r="P44" s="16">
        <f t="shared" ca="1" si="31"/>
        <v>-460.29543050725573</v>
      </c>
      <c r="Q44" s="16" t="str">
        <f t="shared" ref="Q44:Q56" ca="1" si="36">O44&amp;" to &lt;"&amp;P44</f>
        <v>-631.329277769678 to &lt;-460.295430507256</v>
      </c>
      <c r="R44" s="16">
        <f t="shared" ca="1" si="32"/>
        <v>66</v>
      </c>
      <c r="S44" s="16">
        <f t="shared" ref="S44:S56" ca="1" si="37">R44-R43</f>
        <v>46</v>
      </c>
      <c r="T44" s="24">
        <f t="shared" ca="1" si="33"/>
        <v>0.15646258503401361</v>
      </c>
      <c r="U44" s="23">
        <f t="shared" ref="U44:U56" ca="1" si="38">U43+T44</f>
        <v>0.22448979591836737</v>
      </c>
      <c r="W44" s="19"/>
      <c r="X44" s="18"/>
      <c r="AI44" s="16" t="s">
        <v>107</v>
      </c>
    </row>
    <row r="45" spans="1:36" x14ac:dyDescent="0.25">
      <c r="A45" s="22">
        <v>3</v>
      </c>
      <c r="B45" s="21" t="s">
        <v>106</v>
      </c>
      <c r="C45" s="16">
        <f t="shared" ca="1" si="24"/>
        <v>2237.7692307692309</v>
      </c>
      <c r="D45" s="22">
        <f t="shared" ca="1" si="25"/>
        <v>2023.0216358229325</v>
      </c>
      <c r="E45" s="22">
        <f t="shared" ca="1" si="26"/>
        <v>214.74759494629848</v>
      </c>
      <c r="F45" s="21" t="s">
        <v>106</v>
      </c>
      <c r="G45" s="26">
        <f t="shared" ca="1" si="23"/>
        <v>214.74759494629848</v>
      </c>
      <c r="H45" s="16">
        <v>3</v>
      </c>
      <c r="I45" s="16">
        <f t="shared" ca="1" si="27"/>
        <v>8.5034013605442185E-3</v>
      </c>
      <c r="J45" s="16">
        <f t="shared" ca="1" si="28"/>
        <v>0.99149659863945583</v>
      </c>
      <c r="K45" s="25">
        <f t="shared" ca="1" si="29"/>
        <v>-2.3865606326128801</v>
      </c>
      <c r="L45" s="16">
        <f t="shared" ca="1" si="30"/>
        <v>-749.99816236147763</v>
      </c>
      <c r="M45" s="16">
        <f t="shared" ca="1" si="34"/>
        <v>1</v>
      </c>
      <c r="O45" s="17">
        <f t="shared" ca="1" si="35"/>
        <v>-460.29543050725573</v>
      </c>
      <c r="P45" s="16">
        <f t="shared" ca="1" si="31"/>
        <v>-289.26158324483333</v>
      </c>
      <c r="Q45" s="16" t="str">
        <f t="shared" ca="1" si="36"/>
        <v>-460.295430507256 to &lt;-289.261583244833</v>
      </c>
      <c r="R45" s="16">
        <f t="shared" ca="1" si="32"/>
        <v>111</v>
      </c>
      <c r="S45" s="16">
        <f t="shared" ca="1" si="37"/>
        <v>45</v>
      </c>
      <c r="T45" s="24">
        <f t="shared" ca="1" si="33"/>
        <v>0.15306122448979592</v>
      </c>
      <c r="U45" s="23">
        <f t="shared" ca="1" si="38"/>
        <v>0.3775510204081633</v>
      </c>
      <c r="W45" s="19"/>
      <c r="X45" s="18"/>
      <c r="AI45" s="16" t="s">
        <v>105</v>
      </c>
    </row>
    <row r="46" spans="1:36" x14ac:dyDescent="0.25">
      <c r="A46" s="22">
        <v>4</v>
      </c>
      <c r="B46" s="21" t="s">
        <v>104</v>
      </c>
      <c r="C46" s="16">
        <f t="shared" ca="1" si="24"/>
        <v>2230.3333333333335</v>
      </c>
      <c r="D46" s="22">
        <f t="shared" ca="1" si="25"/>
        <v>1988.904004320553</v>
      </c>
      <c r="E46" s="22">
        <f t="shared" ca="1" si="26"/>
        <v>241.4293290127805</v>
      </c>
      <c r="F46" s="21" t="s">
        <v>104</v>
      </c>
      <c r="G46" s="26">
        <f t="shared" ca="1" si="23"/>
        <v>241.4293290127805</v>
      </c>
      <c r="H46" s="16">
        <v>4</v>
      </c>
      <c r="I46" s="16">
        <f t="shared" ca="1" si="27"/>
        <v>1.1904761904761904E-2</v>
      </c>
      <c r="J46" s="16">
        <f t="shared" ca="1" si="28"/>
        <v>0.98809523809523814</v>
      </c>
      <c r="K46" s="25">
        <f t="shared" ca="1" si="29"/>
        <v>-2.2601889913293749</v>
      </c>
      <c r="L46" s="16">
        <f t="shared" ca="1" si="30"/>
        <v>-720.32996953203565</v>
      </c>
      <c r="M46" s="16">
        <f t="shared" ca="1" si="34"/>
        <v>1</v>
      </c>
      <c r="O46" s="17">
        <f t="shared" ca="1" si="35"/>
        <v>-289.26158324483333</v>
      </c>
      <c r="P46" s="16">
        <f t="shared" ca="1" si="31"/>
        <v>-118.22773598241093</v>
      </c>
      <c r="Q46" s="16" t="str">
        <f t="shared" ca="1" si="36"/>
        <v>-289.261583244833 to &lt;-118.227735982411</v>
      </c>
      <c r="R46" s="16">
        <f t="shared" ca="1" si="32"/>
        <v>132</v>
      </c>
      <c r="S46" s="16">
        <f t="shared" ca="1" si="37"/>
        <v>21</v>
      </c>
      <c r="T46" s="24">
        <f t="shared" ca="1" si="33"/>
        <v>7.1428571428571425E-2</v>
      </c>
      <c r="U46" s="23">
        <f t="shared" ca="1" si="38"/>
        <v>0.44897959183673475</v>
      </c>
      <c r="W46" s="19"/>
      <c r="X46" s="18"/>
      <c r="Z46" s="16" t="s">
        <v>103</v>
      </c>
      <c r="AI46" s="16" t="s">
        <v>102</v>
      </c>
    </row>
    <row r="47" spans="1:36" ht="15.75" thickBot="1" x14ac:dyDescent="0.3">
      <c r="A47" s="22">
        <v>5</v>
      </c>
      <c r="B47" s="21"/>
      <c r="C47" s="16">
        <f t="shared" ca="1" si="24"/>
        <v>2098.5714285714284</v>
      </c>
      <c r="D47" s="22">
        <f t="shared" ca="1" si="25"/>
        <v>1955.3488910082388</v>
      </c>
      <c r="E47" s="22">
        <f t="shared" ca="1" si="26"/>
        <v>143.22253756318969</v>
      </c>
      <c r="F47" s="21"/>
      <c r="G47" s="26">
        <f t="shared" ca="1" si="23"/>
        <v>143.22253756318969</v>
      </c>
      <c r="H47" s="16">
        <v>5</v>
      </c>
      <c r="I47" s="16">
        <f t="shared" ca="1" si="27"/>
        <v>1.5306122448979591E-2</v>
      </c>
      <c r="J47" s="16">
        <f t="shared" ca="1" si="28"/>
        <v>0.98469387755102045</v>
      </c>
      <c r="K47" s="25">
        <f t="shared" ca="1" si="29"/>
        <v>-2.1620769563983315</v>
      </c>
      <c r="L47" s="16">
        <f t="shared" ca="1" si="30"/>
        <v>-719.96819588020935</v>
      </c>
      <c r="M47" s="16">
        <f t="shared" ca="1" si="34"/>
        <v>1</v>
      </c>
      <c r="O47" s="17">
        <f t="shared" ca="1" si="35"/>
        <v>-118.22773598241093</v>
      </c>
      <c r="P47" s="16">
        <f t="shared" ca="1" si="31"/>
        <v>52.806111280011464</v>
      </c>
      <c r="Q47" s="16" t="str">
        <f t="shared" ca="1" si="36"/>
        <v>-118.227735982411 to &lt;52.8061112800115</v>
      </c>
      <c r="R47" s="16">
        <f t="shared" ca="1" si="32"/>
        <v>155</v>
      </c>
      <c r="S47" s="16">
        <f t="shared" ca="1" si="37"/>
        <v>23</v>
      </c>
      <c r="T47" s="24">
        <f t="shared" ca="1" si="33"/>
        <v>7.8231292517006806E-2</v>
      </c>
      <c r="U47" s="23">
        <f t="shared" ca="1" si="38"/>
        <v>0.52721088435374153</v>
      </c>
      <c r="W47" s="19"/>
      <c r="X47" s="18"/>
      <c r="AI47" s="16" t="s">
        <v>101</v>
      </c>
    </row>
    <row r="48" spans="1:36" ht="30" x14ac:dyDescent="0.25">
      <c r="A48" s="22">
        <v>6</v>
      </c>
      <c r="B48" s="21"/>
      <c r="C48" s="16">
        <f t="shared" ca="1" si="24"/>
        <v>2128.5714285714284</v>
      </c>
      <c r="D48" s="22">
        <f t="shared" ca="1" si="25"/>
        <v>1922.3722663025881</v>
      </c>
      <c r="E48" s="22">
        <f t="shared" ca="1" si="26"/>
        <v>206.19916226884038</v>
      </c>
      <c r="F48" s="21"/>
      <c r="G48" s="26">
        <f t="shared" ca="1" si="23"/>
        <v>206.19916226884038</v>
      </c>
      <c r="H48" s="16">
        <v>6</v>
      </c>
      <c r="I48" s="16">
        <f t="shared" ca="1" si="27"/>
        <v>1.8707482993197279E-2</v>
      </c>
      <c r="J48" s="16">
        <f t="shared" ca="1" si="28"/>
        <v>0.98129251700680276</v>
      </c>
      <c r="K48" s="25">
        <f t="shared" ca="1" si="29"/>
        <v>-2.0812069685908132</v>
      </c>
      <c r="L48" s="16">
        <f t="shared" ca="1" si="30"/>
        <v>-719.19085256328344</v>
      </c>
      <c r="M48" s="16">
        <f t="shared" ca="1" si="34"/>
        <v>1</v>
      </c>
      <c r="O48" s="17">
        <f t="shared" ca="1" si="35"/>
        <v>52.806111280011464</v>
      </c>
      <c r="P48" s="16">
        <f t="shared" ca="1" si="31"/>
        <v>223.83995854243386</v>
      </c>
      <c r="Q48" s="16" t="str">
        <f t="shared" ca="1" si="36"/>
        <v>52.8061112800115 to &lt;223.839958542434</v>
      </c>
      <c r="R48" s="16">
        <f t="shared" ca="1" si="32"/>
        <v>186</v>
      </c>
      <c r="S48" s="16">
        <f t="shared" ca="1" si="37"/>
        <v>31</v>
      </c>
      <c r="T48" s="24">
        <f t="shared" ca="1" si="33"/>
        <v>0.10544217687074831</v>
      </c>
      <c r="U48" s="23">
        <f t="shared" ca="1" si="38"/>
        <v>0.63265306122448983</v>
      </c>
      <c r="W48" s="19"/>
      <c r="X48" s="18"/>
      <c r="Z48" s="27" t="s">
        <v>100</v>
      </c>
      <c r="AA48" s="28" t="str">
        <f ca="1">"Observed  "&amp;INDIRECT(AI36)</f>
        <v>Observed  1982.69230769231</v>
      </c>
      <c r="AB48" s="28" t="str">
        <f ca="1">"Predicted "&amp;INDIRECT(AI36)</f>
        <v>Predicted 1982.69230769231</v>
      </c>
      <c r="AC48" s="27" t="s">
        <v>55</v>
      </c>
      <c r="AI48" s="16" t="s">
        <v>99</v>
      </c>
    </row>
    <row r="49" spans="1:35" x14ac:dyDescent="0.25">
      <c r="A49" s="22">
        <v>7</v>
      </c>
      <c r="B49" s="21"/>
      <c r="C49" s="16">
        <f t="shared" ca="1" si="24"/>
        <v>1982.6923076923076</v>
      </c>
      <c r="D49" s="22">
        <f t="shared" ca="1" si="25"/>
        <v>1889.9898252909527</v>
      </c>
      <c r="E49" s="22">
        <f t="shared" ca="1" si="26"/>
        <v>92.702482401354928</v>
      </c>
      <c r="F49" s="21"/>
      <c r="G49" s="26">
        <f t="shared" ca="1" si="23"/>
        <v>92.702482401354928</v>
      </c>
      <c r="H49" s="16">
        <v>7</v>
      </c>
      <c r="I49" s="16">
        <f t="shared" ca="1" si="27"/>
        <v>2.2108843537414966E-2</v>
      </c>
      <c r="J49" s="16">
        <f t="shared" ca="1" si="28"/>
        <v>0.97789115646258506</v>
      </c>
      <c r="K49" s="25">
        <f t="shared" ca="1" si="29"/>
        <v>-2.0120213441395975</v>
      </c>
      <c r="L49" s="16">
        <f t="shared" ca="1" si="30"/>
        <v>-710.7483306007889</v>
      </c>
      <c r="M49" s="16">
        <f t="shared" ca="1" si="34"/>
        <v>1</v>
      </c>
      <c r="O49" s="17">
        <f t="shared" ca="1" si="35"/>
        <v>223.83995854243386</v>
      </c>
      <c r="P49" s="16">
        <f t="shared" ca="1" si="31"/>
        <v>394.87380580485626</v>
      </c>
      <c r="Q49" s="16" t="str">
        <f t="shared" ca="1" si="36"/>
        <v>223.839958542434 to &lt;394.873805804856</v>
      </c>
      <c r="R49" s="16">
        <f t="shared" ca="1" si="32"/>
        <v>228</v>
      </c>
      <c r="S49" s="16">
        <f t="shared" ca="1" si="37"/>
        <v>42</v>
      </c>
      <c r="T49" s="24">
        <f t="shared" ca="1" si="33"/>
        <v>0.14285714285714285</v>
      </c>
      <c r="U49" s="23">
        <f t="shared" ca="1" si="38"/>
        <v>0.77551020408163263</v>
      </c>
      <c r="W49" s="19"/>
      <c r="X49" s="18"/>
      <c r="Z49" s="22">
        <v>1</v>
      </c>
      <c r="AA49" s="16">
        <f ca="1">IF(OR(ISBLANK(Z49),Z49&gt;$I$9),"NA",OFFSET(INDIRECT($AI$34),Z49-1,0,1,1))</f>
        <v>1984.2857142857142</v>
      </c>
      <c r="AB49" s="22">
        <f ca="1">$BE$13+SUMPRODUCT(OFFSET($BF$13,0,0,1,$BE$9),OFFSET(INDIRECT($AI$35),Z49-1,0,1,$BE$9))</f>
        <v>1858.2169802614271</v>
      </c>
      <c r="AC49" s="22">
        <f ca="1">AA49-AB49</f>
        <v>126.0687340242871</v>
      </c>
      <c r="AI49" s="16" t="s">
        <v>98</v>
      </c>
    </row>
    <row r="50" spans="1:35" x14ac:dyDescent="0.25">
      <c r="A50" s="22">
        <v>8</v>
      </c>
      <c r="B50" s="21"/>
      <c r="C50" s="16">
        <f t="shared" ca="1" si="24"/>
        <v>1984.2857142857142</v>
      </c>
      <c r="D50" s="22">
        <f t="shared" ca="1" si="25"/>
        <v>1858.2169802614271</v>
      </c>
      <c r="E50" s="22">
        <f t="shared" ca="1" si="26"/>
        <v>126.0687340242871</v>
      </c>
      <c r="F50" s="21"/>
      <c r="G50" s="26">
        <f t="shared" ca="1" si="23"/>
        <v>126.0687340242871</v>
      </c>
      <c r="H50" s="16">
        <v>8</v>
      </c>
      <c r="I50" s="16">
        <f t="shared" ca="1" si="27"/>
        <v>2.5510204081632654E-2</v>
      </c>
      <c r="J50" s="16">
        <f t="shared" ca="1" si="28"/>
        <v>0.97448979591836737</v>
      </c>
      <c r="K50" s="25">
        <f t="shared" ca="1" si="29"/>
        <v>-1.9513080826283609</v>
      </c>
      <c r="L50" s="16">
        <f t="shared" ca="1" si="30"/>
        <v>-699.69828673777647</v>
      </c>
      <c r="M50" s="16">
        <f t="shared" ca="1" si="34"/>
        <v>1</v>
      </c>
      <c r="O50" s="17">
        <f t="shared" ca="1" si="35"/>
        <v>394.87380580485626</v>
      </c>
      <c r="P50" s="16">
        <f t="shared" ca="1" si="31"/>
        <v>565.90765306727872</v>
      </c>
      <c r="Q50" s="16" t="str">
        <f t="shared" ca="1" si="36"/>
        <v>394.873805804856 to &lt;565.907653067279</v>
      </c>
      <c r="R50" s="16">
        <f t="shared" ca="1" si="32"/>
        <v>256</v>
      </c>
      <c r="S50" s="16">
        <f t="shared" ca="1" si="37"/>
        <v>28</v>
      </c>
      <c r="T50" s="24">
        <f t="shared" ca="1" si="33"/>
        <v>9.5238095238095233E-2</v>
      </c>
      <c r="U50" s="23">
        <f t="shared" ca="1" si="38"/>
        <v>0.87074829931972786</v>
      </c>
      <c r="W50" s="19"/>
      <c r="X50" s="18"/>
      <c r="Z50" s="22">
        <v>2</v>
      </c>
      <c r="AA50" s="16">
        <f ca="1">IF(OR(ISBLANK(Z50),Z50&gt;$I$9),"NA",OFFSET(INDIRECT($AI$34),Z50-1,0,1,1))</f>
        <v>1865.2307692307693</v>
      </c>
      <c r="AB50" s="22">
        <f ca="1">$BE$13+SUMPRODUCT(OFFSET($BF$13,0,0,1,$BE$9),OFFSET(INDIRECT($AI$35),Z50-1,0,1,$BE$9))</f>
        <v>1827.0688533674338</v>
      </c>
      <c r="AC50" s="22">
        <f ca="1">AA50-AB50</f>
        <v>38.16191586333548</v>
      </c>
      <c r="AI50" s="16" t="s">
        <v>97</v>
      </c>
    </row>
    <row r="51" spans="1:35" x14ac:dyDescent="0.25">
      <c r="A51" s="22">
        <v>9</v>
      </c>
      <c r="B51" s="21"/>
      <c r="C51" s="16">
        <f t="shared" ca="1" si="24"/>
        <v>1865.2307692307693</v>
      </c>
      <c r="D51" s="22">
        <f t="shared" ca="1" si="25"/>
        <v>1827.0688533674338</v>
      </c>
      <c r="E51" s="22">
        <f t="shared" ca="1" si="26"/>
        <v>38.16191586333548</v>
      </c>
      <c r="F51" s="21"/>
      <c r="G51" s="26">
        <f t="shared" ca="1" si="23"/>
        <v>38.16191586333548</v>
      </c>
      <c r="H51" s="16">
        <v>9</v>
      </c>
      <c r="I51" s="16">
        <f t="shared" ca="1" si="27"/>
        <v>2.8911564625850341E-2</v>
      </c>
      <c r="J51" s="16">
        <f t="shared" ca="1" si="28"/>
        <v>0.97108843537414968</v>
      </c>
      <c r="K51" s="25">
        <f t="shared" ca="1" si="29"/>
        <v>-1.8970364370660948</v>
      </c>
      <c r="L51" s="16">
        <f t="shared" ca="1" si="30"/>
        <v>-698.47359820275688</v>
      </c>
      <c r="M51" s="16">
        <f t="shared" ca="1" si="34"/>
        <v>1</v>
      </c>
      <c r="O51" s="17">
        <f t="shared" ca="1" si="35"/>
        <v>565.90765306727872</v>
      </c>
      <c r="P51" s="16">
        <f t="shared" ca="1" si="31"/>
        <v>736.94150032970106</v>
      </c>
      <c r="Q51" s="16" t="str">
        <f t="shared" ca="1" si="36"/>
        <v>565.907653067279 to &lt;736.941500329701</v>
      </c>
      <c r="R51" s="16">
        <f t="shared" ca="1" si="32"/>
        <v>267</v>
      </c>
      <c r="S51" s="16">
        <f t="shared" ca="1" si="37"/>
        <v>11</v>
      </c>
      <c r="T51" s="24">
        <f t="shared" ca="1" si="33"/>
        <v>3.7414965986394558E-2</v>
      </c>
      <c r="U51" s="23">
        <f t="shared" ca="1" si="38"/>
        <v>0.90816326530612246</v>
      </c>
      <c r="W51" s="19"/>
      <c r="X51" s="18"/>
      <c r="Z51" s="22">
        <v>3</v>
      </c>
      <c r="AA51" s="16">
        <f ca="1">IF(OR(ISBLANK(Z51),Z51&gt;$I$9),"NA",OFFSET(INDIRECT($AI$34),Z51-1,0,1,1))</f>
        <v>1860.9166666666667</v>
      </c>
      <c r="AB51" s="22">
        <f ca="1">$BE$13+SUMPRODUCT(OFFSET($BF$13,0,0,1,$BE$9),OFFSET(INDIRECT($AI$35),Z51-1,0,1,$BE$9))</f>
        <v>1796.5602694303973</v>
      </c>
      <c r="AC51" s="22">
        <f ca="1">AA51-AB51</f>
        <v>64.356397236269459</v>
      </c>
      <c r="AI51" s="16" t="s">
        <v>96</v>
      </c>
    </row>
    <row r="52" spans="1:35" x14ac:dyDescent="0.25">
      <c r="A52" s="22">
        <v>10</v>
      </c>
      <c r="B52" s="21"/>
      <c r="C52" s="16">
        <f t="shared" ca="1" si="24"/>
        <v>1860.9166666666667</v>
      </c>
      <c r="D52" s="22">
        <f t="shared" ca="1" si="25"/>
        <v>1796.5602694303973</v>
      </c>
      <c r="E52" s="22">
        <f t="shared" ca="1" si="26"/>
        <v>64.356397236269459</v>
      </c>
      <c r="F52" s="21"/>
      <c r="G52" s="26">
        <f t="shared" ca="1" si="23"/>
        <v>64.356397236269459</v>
      </c>
      <c r="H52" s="16">
        <v>10</v>
      </c>
      <c r="I52" s="16">
        <f t="shared" ca="1" si="27"/>
        <v>3.2312925170068028E-2</v>
      </c>
      <c r="J52" s="16">
        <f t="shared" ca="1" si="28"/>
        <v>0.96768707482993199</v>
      </c>
      <c r="K52" s="25">
        <f t="shared" ca="1" si="29"/>
        <v>-1.8478375268110057</v>
      </c>
      <c r="L52" s="16">
        <f t="shared" ca="1" si="30"/>
        <v>-695.59407413042027</v>
      </c>
      <c r="M52" s="16">
        <f t="shared" ca="1" si="34"/>
        <v>1</v>
      </c>
      <c r="O52" s="17">
        <f t="shared" ca="1" si="35"/>
        <v>736.94150032970106</v>
      </c>
      <c r="P52" s="16">
        <f t="shared" ca="1" si="31"/>
        <v>907.9753475921234</v>
      </c>
      <c r="Q52" s="16" t="str">
        <f t="shared" ca="1" si="36"/>
        <v>736.941500329701 to &lt;907.975347592123</v>
      </c>
      <c r="R52" s="16">
        <f t="shared" ca="1" si="32"/>
        <v>293</v>
      </c>
      <c r="S52" s="16">
        <f t="shared" ca="1" si="37"/>
        <v>26</v>
      </c>
      <c r="T52" s="24">
        <f t="shared" ca="1" si="33"/>
        <v>8.8435374149659865E-2</v>
      </c>
      <c r="U52" s="23">
        <f t="shared" ca="1" si="38"/>
        <v>0.99659863945578231</v>
      </c>
      <c r="W52" s="19"/>
      <c r="X52" s="18"/>
      <c r="Z52" s="22">
        <v>4</v>
      </c>
      <c r="AA52" s="16">
        <f ca="1">IF(OR(ISBLANK(Z52),Z52&gt;$I$9),"NA",OFFSET(INDIRECT($AI$34),Z52-1,0,1,1))</f>
        <v>1720.0833333333333</v>
      </c>
      <c r="AB52" s="22">
        <f ca="1">$BE$13+SUMPRODUCT(OFFSET($BF$13,0,0,1,$BE$9),OFFSET(INDIRECT($AI$35),Z52-1,0,1,$BE$9))</f>
        <v>1766.7057488839323</v>
      </c>
      <c r="AC52" s="22">
        <f ca="1">AA52-AB52</f>
        <v>-46.622415550599044</v>
      </c>
      <c r="AI52" s="16" t="s">
        <v>95</v>
      </c>
    </row>
    <row r="53" spans="1:35" x14ac:dyDescent="0.25">
      <c r="A53" s="22">
        <v>11</v>
      </c>
      <c r="B53" s="21"/>
      <c r="C53" s="16">
        <f t="shared" ref="C53:C116" ca="1" si="39">IF(OR(ISBLANK(A53),A53&gt;$I$9),"NA",OFFSET(INDIRECT($BA$3),A53-1,0,1,1))</f>
        <v>1720.0833333333333</v>
      </c>
      <c r="D53" s="22">
        <f t="shared" ref="D53:D116" ca="1" si="40">$BE$13+SUMPRODUCT(OFFSET($BF$13,0,0,1,$BE$9),OFFSET(INDIRECT($BA$4),A53-1,0,1,$BE$9))</f>
        <v>1766.7057488839323</v>
      </c>
      <c r="E53" s="22">
        <f t="shared" ref="E53:E116" ca="1" si="41">C53-D53</f>
        <v>-46.622415550599044</v>
      </c>
      <c r="F53" s="21"/>
      <c r="G53" s="26">
        <f t="shared" ref="G53:G116" ca="1" si="42">E53</f>
        <v>-46.622415550599044</v>
      </c>
      <c r="H53" s="16">
        <v>11</v>
      </c>
      <c r="I53" s="16">
        <f t="shared" ref="I53:I116" ca="1" si="43">(H53-0.5)/$B$8</f>
        <v>3.5714285714285712E-2</v>
      </c>
      <c r="J53" s="16">
        <f t="shared" ref="J53:J116" ca="1" si="44">1-I53</f>
        <v>0.9642857142857143</v>
      </c>
      <c r="K53" s="25">
        <f t="shared" ref="K53:K116" ca="1" si="45">NORMINV(I53,0,1)</f>
        <v>-1.8027430907391901</v>
      </c>
      <c r="L53" s="16">
        <f t="shared" ref="L53:L116" ca="1" si="46">IF(H53&lt;=$B$8,SMALL($E$43:$E$65535,H53),"NA")</f>
        <v>-693.04924629451943</v>
      </c>
      <c r="M53" s="16">
        <f t="shared" ref="M53:M116" ca="1" si="47">IF(ROUND($AI$63*L53,$AI$61)=ROUND($AI$63*L52,$AI$61),M52+1,$M$43)</f>
        <v>1</v>
      </c>
      <c r="O53" s="17">
        <f t="shared" ca="1" si="35"/>
        <v>907.9753475921234</v>
      </c>
      <c r="P53" s="16">
        <f t="shared" ca="1" si="31"/>
        <v>1079.0091948545457</v>
      </c>
      <c r="Q53" s="16" t="str">
        <f t="shared" ca="1" si="36"/>
        <v>907.975347592123 to &lt;1079.00919485455</v>
      </c>
      <c r="R53" s="16">
        <f t="shared" ca="1" si="32"/>
        <v>294</v>
      </c>
      <c r="S53" s="16">
        <f t="shared" ca="1" si="37"/>
        <v>1</v>
      </c>
      <c r="T53" s="24">
        <f t="shared" ca="1" si="33"/>
        <v>3.4013605442176869E-3</v>
      </c>
      <c r="U53" s="23">
        <f t="shared" ca="1" si="38"/>
        <v>1</v>
      </c>
      <c r="W53" s="19"/>
      <c r="X53" s="18"/>
      <c r="Z53" s="22">
        <v>5</v>
      </c>
      <c r="AA53" s="16">
        <f ca="1">IF(OR(ISBLANK(Z53),Z53&gt;$I$9),"NA",OFFSET(INDIRECT($AI$34),Z53-1,0,1,1))</f>
        <v>1744.7</v>
      </c>
      <c r="AB53" s="22">
        <f ca="1">$BE$13+SUMPRODUCT(OFFSET($BF$13,0,0,1,$BE$9),OFFSET(INDIRECT($AI$35),Z53-1,0,1,$BE$9))</f>
        <v>1737.5195008629037</v>
      </c>
      <c r="AC53" s="22">
        <f ca="1">AA53-AB53</f>
        <v>7.1804991370963762</v>
      </c>
      <c r="AI53" s="16" t="s">
        <v>94</v>
      </c>
    </row>
    <row r="54" spans="1:35" x14ac:dyDescent="0.25">
      <c r="A54" s="22">
        <v>12</v>
      </c>
      <c r="B54" s="21"/>
      <c r="C54" s="16">
        <f t="shared" ca="1" si="39"/>
        <v>1744.7</v>
      </c>
      <c r="D54" s="22">
        <f t="shared" ca="1" si="40"/>
        <v>1737.5195008629037</v>
      </c>
      <c r="E54" s="22">
        <f t="shared" ca="1" si="41"/>
        <v>7.1804991370963762</v>
      </c>
      <c r="F54" s="21"/>
      <c r="G54" s="26">
        <f t="shared" ca="1" si="42"/>
        <v>7.1804991370963762</v>
      </c>
      <c r="H54" s="16">
        <v>12</v>
      </c>
      <c r="I54" s="16">
        <f t="shared" ca="1" si="43"/>
        <v>3.9115646258503403E-2</v>
      </c>
      <c r="J54" s="16">
        <f t="shared" ca="1" si="44"/>
        <v>0.96088435374149661</v>
      </c>
      <c r="K54" s="25">
        <f t="shared" ca="1" si="45"/>
        <v>-1.7610420121533967</v>
      </c>
      <c r="L54" s="16">
        <f t="shared" ca="1" si="46"/>
        <v>-683.60894914138498</v>
      </c>
      <c r="M54" s="16">
        <f t="shared" ca="1" si="47"/>
        <v>1</v>
      </c>
      <c r="O54" s="17">
        <f t="shared" ca="1" si="35"/>
        <v>1079.0091948545457</v>
      </c>
      <c r="P54" s="16">
        <f t="shared" ca="1" si="31"/>
        <v>1250.0430421169681</v>
      </c>
      <c r="Q54" s="16" t="str">
        <f t="shared" ca="1" si="36"/>
        <v>1079.00919485455 to &lt;1250.04304211697</v>
      </c>
      <c r="R54" s="16">
        <f t="shared" ca="1" si="32"/>
        <v>294</v>
      </c>
      <c r="S54" s="16">
        <f t="shared" ca="1" si="37"/>
        <v>0</v>
      </c>
      <c r="T54" s="24">
        <f t="shared" ca="1" si="33"/>
        <v>0</v>
      </c>
      <c r="U54" s="23">
        <f t="shared" ca="1" si="38"/>
        <v>1</v>
      </c>
      <c r="W54" s="19"/>
      <c r="X54" s="18"/>
      <c r="AI54" s="16" t="s">
        <v>93</v>
      </c>
    </row>
    <row r="55" spans="1:35" x14ac:dyDescent="0.25">
      <c r="A55" s="22">
        <v>13</v>
      </c>
      <c r="B55" s="21"/>
      <c r="C55" s="16">
        <f t="shared" ca="1" si="39"/>
        <v>1640.1538461538462</v>
      </c>
      <c r="D55" s="22">
        <f t="shared" ca="1" si="40"/>
        <v>1709.0154164406474</v>
      </c>
      <c r="E55" s="22">
        <f t="shared" ca="1" si="41"/>
        <v>-68.861570286801225</v>
      </c>
      <c r="F55" s="21"/>
      <c r="G55" s="26">
        <f t="shared" ca="1" si="42"/>
        <v>-68.861570286801225</v>
      </c>
      <c r="H55" s="16">
        <v>13</v>
      </c>
      <c r="I55" s="16">
        <f t="shared" ca="1" si="43"/>
        <v>4.2517006802721087E-2</v>
      </c>
      <c r="J55" s="16">
        <f t="shared" ca="1" si="44"/>
        <v>0.95748299319727892</v>
      </c>
      <c r="K55" s="25">
        <f t="shared" ca="1" si="45"/>
        <v>-1.7221960309470172</v>
      </c>
      <c r="L55" s="16">
        <f t="shared" ca="1" si="46"/>
        <v>-670.70083603243438</v>
      </c>
      <c r="M55" s="16">
        <f t="shared" ca="1" si="47"/>
        <v>1</v>
      </c>
      <c r="O55" s="17">
        <f t="shared" ca="1" si="35"/>
        <v>1250.0430421169681</v>
      </c>
      <c r="P55" s="16">
        <f t="shared" ca="1" si="31"/>
        <v>1421.0768893793904</v>
      </c>
      <c r="Q55" s="16" t="str">
        <f t="shared" ca="1" si="36"/>
        <v>1250.04304211697 to &lt;1421.07688937939</v>
      </c>
      <c r="R55" s="16">
        <f t="shared" ca="1" si="32"/>
        <v>294</v>
      </c>
      <c r="S55" s="16">
        <f t="shared" ca="1" si="37"/>
        <v>0</v>
      </c>
      <c r="T55" s="24">
        <f t="shared" ca="1" si="33"/>
        <v>0</v>
      </c>
      <c r="U55" s="23">
        <f t="shared" ca="1" si="38"/>
        <v>1</v>
      </c>
      <c r="W55" s="19"/>
      <c r="X55" s="18"/>
      <c r="AI55" s="16" t="s">
        <v>92</v>
      </c>
    </row>
    <row r="56" spans="1:35" x14ac:dyDescent="0.25">
      <c r="A56" s="22">
        <v>14</v>
      </c>
      <c r="B56" s="21"/>
      <c r="C56" s="16">
        <f t="shared" ca="1" si="39"/>
        <v>1635.6428571428571</v>
      </c>
      <c r="D56" s="22">
        <f t="shared" ca="1" si="40"/>
        <v>1681.2070620175723</v>
      </c>
      <c r="E56" s="22">
        <f t="shared" ca="1" si="41"/>
        <v>-45.564204874715188</v>
      </c>
      <c r="F56" s="21"/>
      <c r="G56" s="26">
        <f t="shared" ca="1" si="42"/>
        <v>-45.564204874715188</v>
      </c>
      <c r="H56" s="16">
        <v>14</v>
      </c>
      <c r="I56" s="16">
        <f t="shared" ca="1" si="43"/>
        <v>4.5918367346938778E-2</v>
      </c>
      <c r="J56" s="16">
        <f t="shared" ca="1" si="44"/>
        <v>0.95408163265306123</v>
      </c>
      <c r="K56" s="25">
        <f t="shared" ca="1" si="45"/>
        <v>-1.6857875081066798</v>
      </c>
      <c r="L56" s="16">
        <f t="shared" ca="1" si="46"/>
        <v>-669.65086053710183</v>
      </c>
      <c r="M56" s="16">
        <f t="shared" ca="1" si="47"/>
        <v>1</v>
      </c>
      <c r="O56" s="17">
        <f t="shared" ca="1" si="35"/>
        <v>1421.0768893793904</v>
      </c>
      <c r="P56" s="16">
        <f t="shared" ca="1" si="31"/>
        <v>907.9753475921234</v>
      </c>
      <c r="Q56" s="16" t="str">
        <f t="shared" ca="1" si="36"/>
        <v>1421.07688937939 to &lt;907.975347592123</v>
      </c>
      <c r="R56" s="16">
        <f t="shared" ca="1" si="32"/>
        <v>293</v>
      </c>
      <c r="S56" s="16">
        <f t="shared" ca="1" si="37"/>
        <v>-1</v>
      </c>
      <c r="T56" s="24">
        <f t="shared" ca="1" si="33"/>
        <v>-3.4013605442176869E-3</v>
      </c>
      <c r="U56" s="23">
        <f t="shared" ca="1" si="38"/>
        <v>0.99659863945578231</v>
      </c>
      <c r="W56" s="19"/>
      <c r="X56" s="18"/>
    </row>
    <row r="57" spans="1:35" x14ac:dyDescent="0.25">
      <c r="A57" s="22">
        <v>15</v>
      </c>
      <c r="B57" s="21"/>
      <c r="C57" s="16">
        <f t="shared" ca="1" si="39"/>
        <v>1505.8461538461538</v>
      </c>
      <c r="D57" s="22">
        <f t="shared" ca="1" si="40"/>
        <v>1654.1076728642888</v>
      </c>
      <c r="E57" s="22">
        <f t="shared" ca="1" si="41"/>
        <v>-148.261519018135</v>
      </c>
      <c r="F57" s="21"/>
      <c r="G57" s="26">
        <f t="shared" ca="1" si="42"/>
        <v>-148.261519018135</v>
      </c>
      <c r="H57" s="16">
        <v>15</v>
      </c>
      <c r="I57" s="16">
        <f t="shared" ca="1" si="43"/>
        <v>4.9319727891156462E-2</v>
      </c>
      <c r="J57" s="16">
        <f t="shared" ca="1" si="44"/>
        <v>0.95068027210884354</v>
      </c>
      <c r="K57" s="25">
        <f t="shared" ca="1" si="45"/>
        <v>-1.6514856144717756</v>
      </c>
      <c r="L57" s="16">
        <f t="shared" ca="1" si="46"/>
        <v>-665.39333760055888</v>
      </c>
      <c r="M57" s="16">
        <f t="shared" ca="1" si="47"/>
        <v>1</v>
      </c>
      <c r="S57" s="20"/>
      <c r="T57" s="20"/>
      <c r="W57" s="19"/>
      <c r="X57" s="18"/>
      <c r="AI57" s="16" t="s">
        <v>91</v>
      </c>
    </row>
    <row r="58" spans="1:35" x14ac:dyDescent="0.25">
      <c r="A58" s="22">
        <v>16</v>
      </c>
      <c r="B58" s="21"/>
      <c r="C58" s="16">
        <f t="shared" ca="1" si="39"/>
        <v>1519.5</v>
      </c>
      <c r="D58" s="22">
        <f t="shared" ca="1" si="40"/>
        <v>1627.7301468223357</v>
      </c>
      <c r="E58" s="22">
        <f t="shared" ca="1" si="41"/>
        <v>-108.23014682233566</v>
      </c>
      <c r="F58" s="21"/>
      <c r="G58" s="26">
        <f t="shared" ca="1" si="42"/>
        <v>-108.23014682233566</v>
      </c>
      <c r="H58" s="16">
        <v>16</v>
      </c>
      <c r="I58" s="16">
        <f t="shared" ca="1" si="43"/>
        <v>5.2721088435374153E-2</v>
      </c>
      <c r="J58" s="16">
        <f t="shared" ca="1" si="44"/>
        <v>0.94727891156462585</v>
      </c>
      <c r="K58" s="25">
        <f t="shared" ca="1" si="45"/>
        <v>-1.6190236397738242</v>
      </c>
      <c r="L58" s="16">
        <f t="shared" ca="1" si="46"/>
        <v>-660.71328938704301</v>
      </c>
      <c r="M58" s="16">
        <f t="shared" ca="1" si="47"/>
        <v>1</v>
      </c>
      <c r="S58" s="20"/>
      <c r="T58" s="20"/>
      <c r="W58" s="19"/>
      <c r="X58" s="18"/>
      <c r="AI58" s="16" t="s">
        <v>90</v>
      </c>
    </row>
    <row r="59" spans="1:35" x14ac:dyDescent="0.25">
      <c r="A59" s="22">
        <v>17</v>
      </c>
      <c r="B59" s="21"/>
      <c r="C59" s="16">
        <f t="shared" ca="1" si="39"/>
        <v>1412.4285714285713</v>
      </c>
      <c r="D59" s="22">
        <f t="shared" ca="1" si="40"/>
        <v>1602.0870381655068</v>
      </c>
      <c r="E59" s="22">
        <f t="shared" ca="1" si="41"/>
        <v>-189.65846673693545</v>
      </c>
      <c r="F59" s="21"/>
      <c r="G59" s="26">
        <f t="shared" ca="1" si="42"/>
        <v>-189.65846673693545</v>
      </c>
      <c r="H59" s="16">
        <v>17</v>
      </c>
      <c r="I59" s="16">
        <f t="shared" ca="1" si="43"/>
        <v>5.6122448979591837E-2</v>
      </c>
      <c r="J59" s="16">
        <f t="shared" ca="1" si="44"/>
        <v>0.94387755102040816</v>
      </c>
      <c r="K59" s="25">
        <f t="shared" ca="1" si="45"/>
        <v>-1.5881832925617605</v>
      </c>
      <c r="L59" s="16">
        <f t="shared" ca="1" si="46"/>
        <v>-659.12973267361122</v>
      </c>
      <c r="M59" s="16">
        <f t="shared" ca="1" si="47"/>
        <v>1</v>
      </c>
      <c r="S59" s="20"/>
      <c r="T59" s="20"/>
      <c r="W59" s="19"/>
      <c r="X59" s="18"/>
      <c r="AI59" s="16" t="s">
        <v>89</v>
      </c>
    </row>
    <row r="60" spans="1:35" x14ac:dyDescent="0.25">
      <c r="A60" s="22">
        <v>18</v>
      </c>
      <c r="B60" s="21"/>
      <c r="C60" s="16">
        <f t="shared" ca="1" si="39"/>
        <v>1405.909090909091</v>
      </c>
      <c r="D60" s="22">
        <f t="shared" ca="1" si="40"/>
        <v>1577.1905516246966</v>
      </c>
      <c r="E60" s="22">
        <f t="shared" ca="1" si="41"/>
        <v>-171.28146071560559</v>
      </c>
      <c r="F60" s="21"/>
      <c r="G60" s="26">
        <f t="shared" ca="1" si="42"/>
        <v>-171.28146071560559</v>
      </c>
      <c r="H60" s="16">
        <v>18</v>
      </c>
      <c r="I60" s="16">
        <f t="shared" ca="1" si="43"/>
        <v>5.9523809523809521E-2</v>
      </c>
      <c r="J60" s="16">
        <f t="shared" ca="1" si="44"/>
        <v>0.94047619047619047</v>
      </c>
      <c r="K60" s="25">
        <f t="shared" ca="1" si="45"/>
        <v>-1.5587835495029949</v>
      </c>
      <c r="L60" s="16">
        <f t="shared" ca="1" si="46"/>
        <v>-658.67517044909528</v>
      </c>
      <c r="M60" s="16">
        <f t="shared" ca="1" si="47"/>
        <v>1</v>
      </c>
      <c r="S60" s="20"/>
      <c r="T60" s="20"/>
      <c r="W60" s="19"/>
      <c r="X60" s="18"/>
      <c r="AI60" s="16" t="s">
        <v>88</v>
      </c>
    </row>
    <row r="61" spans="1:35" x14ac:dyDescent="0.25">
      <c r="A61" s="22">
        <v>19</v>
      </c>
      <c r="B61" s="21"/>
      <c r="C61" s="16">
        <f t="shared" ca="1" si="39"/>
        <v>1341.1538461538462</v>
      </c>
      <c r="D61" s="22">
        <f t="shared" ca="1" si="40"/>
        <v>1553.0525365791098</v>
      </c>
      <c r="E61" s="22">
        <f t="shared" ca="1" si="41"/>
        <v>-211.89869042526357</v>
      </c>
      <c r="F61" s="21"/>
      <c r="G61" s="26">
        <f t="shared" ca="1" si="42"/>
        <v>-211.89869042526357</v>
      </c>
      <c r="H61" s="16">
        <v>19</v>
      </c>
      <c r="I61" s="16">
        <f t="shared" ca="1" si="43"/>
        <v>6.2925170068027211E-2</v>
      </c>
      <c r="J61" s="16">
        <f t="shared" ca="1" si="44"/>
        <v>0.93707482993197277</v>
      </c>
      <c r="K61" s="25">
        <f t="shared" ca="1" si="45"/>
        <v>-1.5306725544386082</v>
      </c>
      <c r="L61" s="16">
        <f t="shared" ca="1" si="46"/>
        <v>-639.47007906377439</v>
      </c>
      <c r="M61" s="16">
        <f t="shared" ca="1" si="47"/>
        <v>1</v>
      </c>
      <c r="S61" s="20"/>
      <c r="T61" s="20"/>
      <c r="W61" s="19"/>
      <c r="X61" s="18"/>
      <c r="AI61" s="17">
        <v>20</v>
      </c>
    </row>
    <row r="62" spans="1:35" x14ac:dyDescent="0.25">
      <c r="A62" s="22">
        <v>20</v>
      </c>
      <c r="B62" s="21"/>
      <c r="C62" s="16">
        <f t="shared" ca="1" si="39"/>
        <v>1330.3571428571429</v>
      </c>
      <c r="D62" s="22">
        <f t="shared" ca="1" si="40"/>
        <v>1529.684481416597</v>
      </c>
      <c r="E62" s="22">
        <f t="shared" ca="1" si="41"/>
        <v>-199.32733855945412</v>
      </c>
      <c r="F62" s="21"/>
      <c r="G62" s="26">
        <f t="shared" ca="1" si="42"/>
        <v>-199.32733855945412</v>
      </c>
      <c r="H62" s="16">
        <v>20</v>
      </c>
      <c r="I62" s="16">
        <f t="shared" ca="1" si="43"/>
        <v>6.6326530612244902E-2</v>
      </c>
      <c r="J62" s="16">
        <f t="shared" ca="1" si="44"/>
        <v>0.93367346938775508</v>
      </c>
      <c r="K62" s="25">
        <f t="shared" ca="1" si="45"/>
        <v>-1.5037216153296109</v>
      </c>
      <c r="L62" s="16">
        <f t="shared" ca="1" si="46"/>
        <v>-638.37732779605813</v>
      </c>
      <c r="M62" s="16">
        <f t="shared" ca="1" si="47"/>
        <v>1</v>
      </c>
      <c r="AI62" s="16" t="s">
        <v>87</v>
      </c>
    </row>
    <row r="63" spans="1:35" x14ac:dyDescent="0.25">
      <c r="A63" s="22">
        <v>21</v>
      </c>
      <c r="B63" s="21"/>
      <c r="C63" s="16">
        <f t="shared" ca="1" si="39"/>
        <v>1241.2142857142858</v>
      </c>
      <c r="D63" s="22">
        <f t="shared" ca="1" si="40"/>
        <v>1507.0975080658063</v>
      </c>
      <c r="E63" s="22">
        <f t="shared" ca="1" si="41"/>
        <v>-265.88322235152054</v>
      </c>
      <c r="F63" s="21"/>
      <c r="G63" s="26">
        <f t="shared" ca="1" si="42"/>
        <v>-265.88322235152054</v>
      </c>
      <c r="H63" s="16">
        <v>21</v>
      </c>
      <c r="I63" s="16">
        <f t="shared" ca="1" si="43"/>
        <v>6.9727891156462579E-2</v>
      </c>
      <c r="J63" s="16">
        <f t="shared" ca="1" si="44"/>
        <v>0.93027210884353739</v>
      </c>
      <c r="K63" s="25">
        <f t="shared" ca="1" si="45"/>
        <v>-1.4778206773608713</v>
      </c>
      <c r="L63" s="16">
        <f t="shared" ca="1" si="46"/>
        <v>-621.57080932340796</v>
      </c>
      <c r="M63" s="16">
        <f t="shared" ca="1" si="47"/>
        <v>1</v>
      </c>
      <c r="AI63" s="17">
        <v>1</v>
      </c>
    </row>
    <row r="64" spans="1:35" x14ac:dyDescent="0.25">
      <c r="A64" s="22">
        <v>22</v>
      </c>
      <c r="B64" s="21"/>
      <c r="C64" s="16">
        <f t="shared" ca="1" si="39"/>
        <v>1240.8333333333333</v>
      </c>
      <c r="D64" s="22">
        <f t="shared" ca="1" si="40"/>
        <v>1485.302366702746</v>
      </c>
      <c r="E64" s="22">
        <f t="shared" ca="1" si="41"/>
        <v>-244.46903336941273</v>
      </c>
      <c r="F64" s="21"/>
      <c r="G64" s="26">
        <f t="shared" ca="1" si="42"/>
        <v>-244.46903336941273</v>
      </c>
      <c r="H64" s="16">
        <v>22</v>
      </c>
      <c r="I64" s="16">
        <f t="shared" ca="1" si="43"/>
        <v>7.312925170068027E-2</v>
      </c>
      <c r="J64" s="16">
        <f t="shared" ca="1" si="44"/>
        <v>0.9268707482993197</v>
      </c>
      <c r="K64" s="25">
        <f t="shared" ca="1" si="45"/>
        <v>-1.4528748557410571</v>
      </c>
      <c r="L64" s="16">
        <f t="shared" ca="1" si="46"/>
        <v>-608.05133814865712</v>
      </c>
      <c r="M64" s="16">
        <f t="shared" ca="1" si="47"/>
        <v>1</v>
      </c>
    </row>
    <row r="65" spans="1:24" x14ac:dyDescent="0.25">
      <c r="A65" s="22">
        <v>23</v>
      </c>
      <c r="B65" s="21"/>
      <c r="C65" s="16">
        <f t="shared" ca="1" si="39"/>
        <v>1151.4166666666667</v>
      </c>
      <c r="D65" s="22">
        <f t="shared" ca="1" si="40"/>
        <v>1464.3094306342841</v>
      </c>
      <c r="E65" s="22">
        <f t="shared" ca="1" si="41"/>
        <v>-312.89276396761738</v>
      </c>
      <c r="F65" s="21"/>
      <c r="G65" s="26">
        <f t="shared" ca="1" si="42"/>
        <v>-312.89276396761738</v>
      </c>
      <c r="H65" s="16">
        <v>23</v>
      </c>
      <c r="I65" s="16">
        <f t="shared" ca="1" si="43"/>
        <v>7.6530612244897961E-2</v>
      </c>
      <c r="J65" s="16">
        <f t="shared" ca="1" si="44"/>
        <v>0.92346938775510201</v>
      </c>
      <c r="K65" s="25">
        <f t="shared" ca="1" si="45"/>
        <v>-1.4288017429333186</v>
      </c>
      <c r="L65" s="16">
        <f t="shared" ca="1" si="46"/>
        <v>-605.71791121907791</v>
      </c>
      <c r="M65" s="16">
        <f t="shared" ca="1" si="47"/>
        <v>1</v>
      </c>
    </row>
    <row r="66" spans="1:24" x14ac:dyDescent="0.25">
      <c r="A66" s="22">
        <v>24</v>
      </c>
      <c r="B66" s="21"/>
      <c r="C66" s="16">
        <f t="shared" ca="1" si="39"/>
        <v>1125</v>
      </c>
      <c r="D66" s="22">
        <f t="shared" ca="1" si="40"/>
        <v>1444.1286913610161</v>
      </c>
      <c r="E66" s="22">
        <f t="shared" ca="1" si="41"/>
        <v>-319.12869136101608</v>
      </c>
      <c r="F66" s="21"/>
      <c r="G66" s="26">
        <f t="shared" ca="1" si="42"/>
        <v>-319.12869136101608</v>
      </c>
      <c r="H66" s="16">
        <v>24</v>
      </c>
      <c r="I66" s="16">
        <f t="shared" ca="1" si="43"/>
        <v>7.9931972789115652E-2</v>
      </c>
      <c r="J66" s="16">
        <f t="shared" ca="1" si="44"/>
        <v>0.92006802721088432</v>
      </c>
      <c r="K66" s="25">
        <f t="shared" ca="1" si="45"/>
        <v>-1.4055292909790282</v>
      </c>
      <c r="L66" s="16">
        <f t="shared" ca="1" si="46"/>
        <v>-604.22939366020364</v>
      </c>
      <c r="M66" s="16">
        <f t="shared" ca="1" si="47"/>
        <v>1</v>
      </c>
    </row>
    <row r="67" spans="1:24" x14ac:dyDescent="0.25">
      <c r="A67" s="22">
        <v>25</v>
      </c>
      <c r="B67" s="21"/>
      <c r="C67" s="16">
        <f t="shared" ca="1" si="39"/>
        <v>1102.75</v>
      </c>
      <c r="D67" s="22">
        <f t="shared" ca="1" si="40"/>
        <v>1424.7697538218504</v>
      </c>
      <c r="E67" s="22">
        <f t="shared" ca="1" si="41"/>
        <v>-322.01975382185037</v>
      </c>
      <c r="F67" s="21"/>
      <c r="G67" s="26">
        <f t="shared" ca="1" si="42"/>
        <v>-322.01975382185037</v>
      </c>
      <c r="H67" s="16">
        <v>25</v>
      </c>
      <c r="I67" s="16">
        <f t="shared" ca="1" si="43"/>
        <v>8.3333333333333329E-2</v>
      </c>
      <c r="J67" s="16">
        <f t="shared" ca="1" si="44"/>
        <v>0.91666666666666663</v>
      </c>
      <c r="K67" s="25">
        <f t="shared" ca="1" si="45"/>
        <v>-1.3829941271006392</v>
      </c>
      <c r="L67" s="16">
        <f t="shared" ca="1" si="46"/>
        <v>-601.2213843102636</v>
      </c>
      <c r="M67" s="16">
        <f t="shared" ca="1" si="47"/>
        <v>1</v>
      </c>
    </row>
    <row r="68" spans="1:24" x14ac:dyDescent="0.25">
      <c r="A68" s="22">
        <v>26</v>
      </c>
      <c r="B68" s="21"/>
      <c r="C68" s="16">
        <f t="shared" ca="1" si="39"/>
        <v>1090.5454545454545</v>
      </c>
      <c r="D68" s="22">
        <f t="shared" ca="1" si="40"/>
        <v>1406.2418318225791</v>
      </c>
      <c r="E68" s="22">
        <f t="shared" ca="1" si="41"/>
        <v>-315.69637727712461</v>
      </c>
      <c r="F68" s="21"/>
      <c r="G68" s="26">
        <f t="shared" ca="1" si="42"/>
        <v>-315.69637727712461</v>
      </c>
      <c r="H68" s="16">
        <v>26</v>
      </c>
      <c r="I68" s="16">
        <f t="shared" ca="1" si="43"/>
        <v>8.673469387755102E-2</v>
      </c>
      <c r="J68" s="16">
        <f t="shared" ca="1" si="44"/>
        <v>0.91326530612244894</v>
      </c>
      <c r="K68" s="25">
        <f t="shared" ca="1" si="45"/>
        <v>-1.3611402000447494</v>
      </c>
      <c r="L68" s="16">
        <f t="shared" ca="1" si="46"/>
        <v>-598.92421218316213</v>
      </c>
      <c r="M68" s="16">
        <f t="shared" ca="1" si="47"/>
        <v>1</v>
      </c>
    </row>
    <row r="69" spans="1:24" x14ac:dyDescent="0.25">
      <c r="A69" s="22">
        <v>27</v>
      </c>
      <c r="B69" s="21"/>
      <c r="C69" s="16">
        <f t="shared" ca="1" si="39"/>
        <v>1029.3333333333333</v>
      </c>
      <c r="D69" s="22">
        <f t="shared" ca="1" si="40"/>
        <v>1388.5537436506049</v>
      </c>
      <c r="E69" s="22">
        <f t="shared" ca="1" si="41"/>
        <v>-359.22041031727167</v>
      </c>
      <c r="F69" s="21"/>
      <c r="G69" s="26">
        <f t="shared" ca="1" si="42"/>
        <v>-359.22041031727167</v>
      </c>
      <c r="H69" s="16">
        <v>27</v>
      </c>
      <c r="I69" s="16">
        <f t="shared" ca="1" si="43"/>
        <v>9.013605442176871E-2</v>
      </c>
      <c r="J69" s="16">
        <f t="shared" ca="1" si="44"/>
        <v>0.90986394557823125</v>
      </c>
      <c r="K69" s="25">
        <f t="shared" ca="1" si="45"/>
        <v>-1.3399176819246277</v>
      </c>
      <c r="L69" s="16">
        <f t="shared" ca="1" si="46"/>
        <v>-585.26603201011403</v>
      </c>
      <c r="M69" s="16">
        <f t="shared" ca="1" si="47"/>
        <v>1</v>
      </c>
    </row>
    <row r="70" spans="1:24" x14ac:dyDescent="0.25">
      <c r="A70" s="22">
        <v>28</v>
      </c>
      <c r="B70" s="21"/>
      <c r="C70" s="16">
        <f t="shared" ca="1" si="39"/>
        <v>1032.75</v>
      </c>
      <c r="D70" s="22">
        <f t="shared" ca="1" si="40"/>
        <v>1371.7139078779146</v>
      </c>
      <c r="E70" s="22">
        <f t="shared" ca="1" si="41"/>
        <v>-338.96390787791461</v>
      </c>
      <c r="F70" s="21"/>
      <c r="G70" s="26">
        <f t="shared" ca="1" si="42"/>
        <v>-338.96390787791461</v>
      </c>
      <c r="H70" s="16">
        <v>28</v>
      </c>
      <c r="I70" s="16">
        <f t="shared" ca="1" si="43"/>
        <v>9.3537414965986401E-2</v>
      </c>
      <c r="J70" s="16">
        <f t="shared" ca="1" si="44"/>
        <v>0.90646258503401356</v>
      </c>
      <c r="K70" s="25">
        <f t="shared" ca="1" si="45"/>
        <v>-1.3192820696053915</v>
      </c>
      <c r="L70" s="16">
        <f t="shared" ca="1" si="46"/>
        <v>-579.73127947907574</v>
      </c>
      <c r="M70" s="16">
        <f t="shared" ca="1" si="47"/>
        <v>1</v>
      </c>
    </row>
    <row r="71" spans="1:24" x14ac:dyDescent="0.25">
      <c r="A71" s="22">
        <v>29</v>
      </c>
      <c r="B71" s="21"/>
      <c r="C71" s="16">
        <f t="shared" ca="1" si="39"/>
        <v>958.57142857142856</v>
      </c>
      <c r="D71" s="22">
        <f t="shared" ca="1" si="40"/>
        <v>1355.7303393542932</v>
      </c>
      <c r="E71" s="22">
        <f t="shared" ca="1" si="41"/>
        <v>-397.15891078286461</v>
      </c>
      <c r="F71" s="21"/>
      <c r="G71" s="26">
        <f t="shared" ca="1" si="42"/>
        <v>-397.15891078286461</v>
      </c>
      <c r="H71" s="16">
        <v>29</v>
      </c>
      <c r="I71" s="16">
        <f t="shared" ca="1" si="43"/>
        <v>9.6938775510204078E-2</v>
      </c>
      <c r="J71" s="16">
        <f t="shared" ca="1" si="44"/>
        <v>0.90306122448979598</v>
      </c>
      <c r="K71" s="25">
        <f t="shared" ca="1" si="45"/>
        <v>-1.299193443501151</v>
      </c>
      <c r="L71" s="16">
        <f t="shared" ca="1" si="46"/>
        <v>-574.01733556700401</v>
      </c>
      <c r="M71" s="16">
        <f t="shared" ca="1" si="47"/>
        <v>1</v>
      </c>
    </row>
    <row r="72" spans="1:24" x14ac:dyDescent="0.25">
      <c r="A72" s="22">
        <v>30</v>
      </c>
      <c r="B72" s="21"/>
      <c r="C72" s="16">
        <f t="shared" ca="1" si="39"/>
        <v>932.7</v>
      </c>
      <c r="D72" s="22">
        <f t="shared" ca="1" si="40"/>
        <v>1340.6106453926905</v>
      </c>
      <c r="E72" s="22">
        <f t="shared" ca="1" si="41"/>
        <v>-407.91064539269041</v>
      </c>
      <c r="F72" s="21"/>
      <c r="G72" s="26">
        <f t="shared" ca="1" si="42"/>
        <v>-407.91064539269041</v>
      </c>
      <c r="H72" s="16">
        <v>30</v>
      </c>
      <c r="I72" s="16">
        <f t="shared" ca="1" si="43"/>
        <v>0.10034013605442177</v>
      </c>
      <c r="J72" s="16">
        <f t="shared" ca="1" si="44"/>
        <v>0.89965986394557818</v>
      </c>
      <c r="K72" s="25">
        <f t="shared" ca="1" si="45"/>
        <v>-1.2796158517020175</v>
      </c>
      <c r="L72" s="16">
        <f t="shared" ca="1" si="46"/>
        <v>-568.40554938784862</v>
      </c>
      <c r="M72" s="16">
        <f t="shared" ca="1" si="47"/>
        <v>1</v>
      </c>
    </row>
    <row r="73" spans="1:24" x14ac:dyDescent="0.25">
      <c r="A73" s="22">
        <v>31</v>
      </c>
      <c r="B73" s="21"/>
      <c r="C73" s="16">
        <f t="shared" ca="1" si="39"/>
        <v>925.38461538461536</v>
      </c>
      <c r="D73" s="22">
        <f t="shared" ca="1" si="40"/>
        <v>1326.3620221485526</v>
      </c>
      <c r="E73" s="22">
        <f t="shared" ca="1" si="41"/>
        <v>-400.97740676393721</v>
      </c>
      <c r="F73" s="21"/>
      <c r="G73" s="26">
        <f t="shared" ca="1" si="42"/>
        <v>-400.97740676393721</v>
      </c>
      <c r="H73" s="16">
        <v>31</v>
      </c>
      <c r="I73" s="16">
        <f t="shared" ca="1" si="43"/>
        <v>0.10374149659863946</v>
      </c>
      <c r="J73" s="16">
        <f t="shared" ca="1" si="44"/>
        <v>0.8962585034013606</v>
      </c>
      <c r="K73" s="25">
        <f t="shared" ca="1" si="45"/>
        <v>-1.2605167947443234</v>
      </c>
      <c r="L73" s="16">
        <f t="shared" ca="1" si="46"/>
        <v>-568.08257161133008</v>
      </c>
      <c r="M73" s="16">
        <f t="shared" ca="1" si="47"/>
        <v>1</v>
      </c>
      <c r="V73" s="16" t="s">
        <v>86</v>
      </c>
      <c r="X73" s="16" t="s">
        <v>85</v>
      </c>
    </row>
    <row r="74" spans="1:24" x14ac:dyDescent="0.25">
      <c r="A74" s="22">
        <v>32</v>
      </c>
      <c r="B74" s="21"/>
      <c r="C74" s="16">
        <f t="shared" ca="1" si="39"/>
        <v>925.38461538461536</v>
      </c>
      <c r="D74" s="22">
        <f t="shared" ca="1" si="40"/>
        <v>1312.9912511948407</v>
      </c>
      <c r="E74" s="22">
        <f t="shared" ca="1" si="41"/>
        <v>-387.60663581022538</v>
      </c>
      <c r="F74" s="21"/>
      <c r="G74" s="26">
        <f t="shared" ca="1" si="42"/>
        <v>-387.60663581022538</v>
      </c>
      <c r="H74" s="16">
        <v>32</v>
      </c>
      <c r="I74" s="16">
        <f t="shared" ca="1" si="43"/>
        <v>0.10714285714285714</v>
      </c>
      <c r="J74" s="16">
        <f t="shared" ca="1" si="44"/>
        <v>0.8928571428571429</v>
      </c>
      <c r="K74" s="25">
        <f t="shared" ca="1" si="45"/>
        <v>-1.2418667918433208</v>
      </c>
      <c r="L74" s="16">
        <f t="shared" ca="1" si="46"/>
        <v>-565.31944417716659</v>
      </c>
      <c r="M74" s="16">
        <f t="shared" ca="1" si="47"/>
        <v>1</v>
      </c>
      <c r="V74" s="16" t="s">
        <v>84</v>
      </c>
      <c r="W74" s="16">
        <f ca="1">MIN($E$43:$E$65000)</f>
        <v>-802.36312503210047</v>
      </c>
      <c r="X74" s="16">
        <f ca="1">MAX($M$43:$M$65535)*1.1</f>
        <v>1.1000000000000001</v>
      </c>
    </row>
    <row r="75" spans="1:24" x14ac:dyDescent="0.25">
      <c r="A75" s="22">
        <v>33</v>
      </c>
      <c r="B75" s="21"/>
      <c r="C75" s="16">
        <f t="shared" ca="1" si="39"/>
        <v>865.14285714285711</v>
      </c>
      <c r="D75" s="22">
        <f t="shared" ca="1" si="40"/>
        <v>1300.5046962943709</v>
      </c>
      <c r="E75" s="22">
        <f t="shared" ca="1" si="41"/>
        <v>-435.36183915151378</v>
      </c>
      <c r="F75" s="21"/>
      <c r="G75" s="26">
        <f t="shared" ca="1" si="42"/>
        <v>-435.36183915151378</v>
      </c>
      <c r="H75" s="16">
        <v>33</v>
      </c>
      <c r="I75" s="16">
        <f t="shared" ca="1" si="43"/>
        <v>0.11054421768707483</v>
      </c>
      <c r="J75" s="16">
        <f t="shared" ca="1" si="44"/>
        <v>0.88945578231292521</v>
      </c>
      <c r="K75" s="25">
        <f t="shared" ca="1" si="45"/>
        <v>-1.2236390135511725</v>
      </c>
      <c r="L75" s="16">
        <f t="shared" ca="1" si="46"/>
        <v>-558.68101910665973</v>
      </c>
      <c r="M75" s="16">
        <f t="shared" ca="1" si="47"/>
        <v>1</v>
      </c>
      <c r="V75" s="16" t="s">
        <v>83</v>
      </c>
      <c r="W75" s="16">
        <f ca="1">QUARTILE($E$43:$E$65000,1)</f>
        <v>-446.29971992665958</v>
      </c>
      <c r="X75" s="16">
        <f ca="1">X74</f>
        <v>1.1000000000000001</v>
      </c>
    </row>
    <row r="76" spans="1:24" x14ac:dyDescent="0.25">
      <c r="A76" s="22">
        <v>34</v>
      </c>
      <c r="B76" s="21"/>
      <c r="C76" s="16">
        <f t="shared" ca="1" si="39"/>
        <v>856.63636363636363</v>
      </c>
      <c r="D76" s="22">
        <f t="shared" ca="1" si="40"/>
        <v>1288.9083003710055</v>
      </c>
      <c r="E76" s="22">
        <f t="shared" ca="1" si="41"/>
        <v>-432.27193673464183</v>
      </c>
      <c r="F76" s="21"/>
      <c r="G76" s="26">
        <f t="shared" ca="1" si="42"/>
        <v>-432.27193673464183</v>
      </c>
      <c r="H76" s="16">
        <v>34</v>
      </c>
      <c r="I76" s="16">
        <f t="shared" ca="1" si="43"/>
        <v>0.11394557823129252</v>
      </c>
      <c r="J76" s="16">
        <f t="shared" ca="1" si="44"/>
        <v>0.88605442176870752</v>
      </c>
      <c r="K76" s="25">
        <f t="shared" ca="1" si="45"/>
        <v>-1.2058089689524749</v>
      </c>
      <c r="L76" s="16">
        <f t="shared" ca="1" si="46"/>
        <v>-553.17462268556551</v>
      </c>
      <c r="M76" s="16">
        <f t="shared" ca="1" si="47"/>
        <v>1</v>
      </c>
      <c r="V76" s="16" t="s">
        <v>82</v>
      </c>
      <c r="W76" s="16">
        <f ca="1">MEDIAN($E$43:$E$65000)</f>
        <v>-1.457806638549755</v>
      </c>
      <c r="X76" s="16">
        <f ca="1">X75</f>
        <v>1.1000000000000001</v>
      </c>
    </row>
    <row r="77" spans="1:24" x14ac:dyDescent="0.25">
      <c r="A77" s="22">
        <v>35</v>
      </c>
      <c r="B77" s="21"/>
      <c r="C77" s="16">
        <f t="shared" ca="1" si="39"/>
        <v>795.5</v>
      </c>
      <c r="D77" s="22">
        <f t="shared" ca="1" si="40"/>
        <v>1278.2075826811454</v>
      </c>
      <c r="E77" s="22">
        <f t="shared" ca="1" si="41"/>
        <v>-482.70758268114537</v>
      </c>
      <c r="F77" s="21"/>
      <c r="G77" s="26">
        <f t="shared" ca="1" si="42"/>
        <v>-482.70758268114537</v>
      </c>
      <c r="H77" s="16">
        <v>35</v>
      </c>
      <c r="I77" s="16">
        <f t="shared" ca="1" si="43"/>
        <v>0.11734693877551021</v>
      </c>
      <c r="J77" s="16">
        <f t="shared" ca="1" si="44"/>
        <v>0.88265306122448983</v>
      </c>
      <c r="K77" s="25">
        <f t="shared" ca="1" si="45"/>
        <v>-1.188354237925731</v>
      </c>
      <c r="L77" s="16">
        <f t="shared" ca="1" si="46"/>
        <v>-548.87459213000034</v>
      </c>
      <c r="M77" s="16">
        <f t="shared" ca="1" si="47"/>
        <v>1</v>
      </c>
      <c r="V77" s="16" t="s">
        <v>81</v>
      </c>
      <c r="W77" s="16">
        <f ca="1">QUARTILE($E$43:$E$65000,3)</f>
        <v>371.56448388162721</v>
      </c>
      <c r="X77" s="16">
        <f ca="1">X76</f>
        <v>1.1000000000000001</v>
      </c>
    </row>
    <row r="78" spans="1:24" x14ac:dyDescent="0.25">
      <c r="A78" s="22">
        <v>36</v>
      </c>
      <c r="B78" s="21"/>
      <c r="C78" s="16">
        <f t="shared" ca="1" si="39"/>
        <v>814.91666666666663</v>
      </c>
      <c r="D78" s="22">
        <f t="shared" ca="1" si="40"/>
        <v>1268.4076361868624</v>
      </c>
      <c r="E78" s="22">
        <f t="shared" ca="1" si="41"/>
        <v>-453.49096952019579</v>
      </c>
      <c r="F78" s="21"/>
      <c r="G78" s="26">
        <f t="shared" ca="1" si="42"/>
        <v>-453.49096952019579</v>
      </c>
      <c r="H78" s="16">
        <v>36</v>
      </c>
      <c r="I78" s="16">
        <f t="shared" ca="1" si="43"/>
        <v>0.12074829931972789</v>
      </c>
      <c r="J78" s="16">
        <f t="shared" ca="1" si="44"/>
        <v>0.87925170068027214</v>
      </c>
      <c r="K78" s="25">
        <f t="shared" ca="1" si="45"/>
        <v>-1.1712542408689914</v>
      </c>
      <c r="L78" s="16">
        <f t="shared" ca="1" si="46"/>
        <v>-545.13719440724151</v>
      </c>
      <c r="M78" s="16">
        <f t="shared" ca="1" si="47"/>
        <v>1</v>
      </c>
      <c r="V78" s="16" t="s">
        <v>80</v>
      </c>
      <c r="W78" s="16">
        <f ca="1">MAX($E$43:$E$65000)</f>
        <v>907.9753475921234</v>
      </c>
      <c r="X78" s="16">
        <f ca="1">X77</f>
        <v>1.1000000000000001</v>
      </c>
    </row>
    <row r="79" spans="1:24" x14ac:dyDescent="0.25">
      <c r="A79" s="22">
        <v>37</v>
      </c>
      <c r="B79" s="21"/>
      <c r="C79" s="16">
        <f t="shared" ca="1" si="39"/>
        <v>788.53846153846155</v>
      </c>
      <c r="D79" s="22">
        <f t="shared" ca="1" si="40"/>
        <v>1259.5131251319244</v>
      </c>
      <c r="E79" s="22">
        <f t="shared" ca="1" si="41"/>
        <v>-470.97466359346288</v>
      </c>
      <c r="F79" s="21"/>
      <c r="G79" s="26">
        <f t="shared" ca="1" si="42"/>
        <v>-470.97466359346288</v>
      </c>
      <c r="H79" s="16">
        <v>37</v>
      </c>
      <c r="I79" s="16">
        <f t="shared" ca="1" si="43"/>
        <v>0.12414965986394558</v>
      </c>
      <c r="J79" s="16">
        <f t="shared" ca="1" si="44"/>
        <v>0.87585034013605445</v>
      </c>
      <c r="K79" s="25">
        <f t="shared" ca="1" si="45"/>
        <v>-1.1544900397466693</v>
      </c>
      <c r="L79" s="16">
        <f t="shared" ca="1" si="46"/>
        <v>-533.51181640480399</v>
      </c>
      <c r="M79" s="16">
        <f t="shared" ca="1" si="47"/>
        <v>1</v>
      </c>
      <c r="V79" s="16" t="s">
        <v>79</v>
      </c>
      <c r="W79" s="16">
        <f ca="1">AVERAGE($E$43:$E$65000)</f>
        <v>-2.0030538074760921E-12</v>
      </c>
    </row>
    <row r="80" spans="1:24" x14ac:dyDescent="0.25">
      <c r="A80" s="22">
        <v>38</v>
      </c>
      <c r="B80" s="21"/>
      <c r="C80" s="16">
        <f t="shared" ca="1" si="39"/>
        <v>791.5</v>
      </c>
      <c r="D80" s="22">
        <f t="shared" ca="1" si="40"/>
        <v>1251.5282828218683</v>
      </c>
      <c r="E80" s="22">
        <f t="shared" ca="1" si="41"/>
        <v>-460.02828282186829</v>
      </c>
      <c r="F80" s="21"/>
      <c r="G80" s="26">
        <f t="shared" ca="1" si="42"/>
        <v>-460.02828282186829</v>
      </c>
      <c r="H80" s="16">
        <v>38</v>
      </c>
      <c r="I80" s="16">
        <f t="shared" ca="1" si="43"/>
        <v>0.12755102040816327</v>
      </c>
      <c r="J80" s="16">
        <f t="shared" ca="1" si="44"/>
        <v>0.87244897959183676</v>
      </c>
      <c r="K80" s="25">
        <f t="shared" ca="1" si="45"/>
        <v>-1.1380441654613316</v>
      </c>
      <c r="L80" s="16">
        <f t="shared" ca="1" si="46"/>
        <v>-529.80400704343435</v>
      </c>
      <c r="M80" s="16">
        <f t="shared" ca="1" si="47"/>
        <v>1</v>
      </c>
    </row>
    <row r="81" spans="1:13" x14ac:dyDescent="0.25">
      <c r="A81" s="22">
        <v>39</v>
      </c>
      <c r="B81" s="21"/>
      <c r="C81" s="16">
        <f t="shared" ca="1" si="39"/>
        <v>772.69230769230774</v>
      </c>
      <c r="D81" s="22">
        <f t="shared" ca="1" si="40"/>
        <v>1244.4569096091759</v>
      </c>
      <c r="E81" s="22">
        <f t="shared" ca="1" si="41"/>
        <v>-471.76460191686817</v>
      </c>
      <c r="F81" s="21"/>
      <c r="G81" s="26">
        <f t="shared" ca="1" si="42"/>
        <v>-471.76460191686817</v>
      </c>
      <c r="H81" s="16">
        <v>39</v>
      </c>
      <c r="I81" s="16">
        <f t="shared" ca="1" si="43"/>
        <v>0.13095238095238096</v>
      </c>
      <c r="J81" s="16">
        <f t="shared" ca="1" si="44"/>
        <v>0.86904761904761907</v>
      </c>
      <c r="K81" s="25">
        <f t="shared" ca="1" si="45"/>
        <v>-1.1219004674623532</v>
      </c>
      <c r="L81" s="16">
        <f t="shared" ca="1" si="46"/>
        <v>-525.09479155651297</v>
      </c>
      <c r="M81" s="16">
        <f t="shared" ca="1" si="47"/>
        <v>1</v>
      </c>
    </row>
    <row r="82" spans="1:13" x14ac:dyDescent="0.25">
      <c r="A82" s="22">
        <v>40</v>
      </c>
      <c r="B82" s="21"/>
      <c r="C82" s="16">
        <f t="shared" ca="1" si="39"/>
        <v>776</v>
      </c>
      <c r="D82" s="22">
        <f t="shared" ca="1" si="40"/>
        <v>1238.302371084513</v>
      </c>
      <c r="E82" s="22">
        <f t="shared" ca="1" si="41"/>
        <v>-462.30237108451297</v>
      </c>
      <c r="F82" s="21"/>
      <c r="G82" s="26">
        <f t="shared" ca="1" si="42"/>
        <v>-462.30237108451297</v>
      </c>
      <c r="H82" s="16">
        <v>40</v>
      </c>
      <c r="I82" s="16">
        <f t="shared" ca="1" si="43"/>
        <v>0.13435374149659865</v>
      </c>
      <c r="J82" s="16">
        <f t="shared" ca="1" si="44"/>
        <v>0.86564625850340138</v>
      </c>
      <c r="K82" s="25">
        <f t="shared" ca="1" si="45"/>
        <v>-1.1060439822271597</v>
      </c>
      <c r="L82" s="16">
        <f t="shared" ca="1" si="46"/>
        <v>-511.75867269718538</v>
      </c>
      <c r="M82" s="16">
        <f t="shared" ca="1" si="47"/>
        <v>1</v>
      </c>
    </row>
    <row r="83" spans="1:13" x14ac:dyDescent="0.25">
      <c r="A83" s="22">
        <v>41</v>
      </c>
      <c r="B83" s="21"/>
      <c r="C83" s="16">
        <f t="shared" ca="1" si="39"/>
        <v>761.92857142857144</v>
      </c>
      <c r="D83" s="22">
        <f t="shared" ca="1" si="40"/>
        <v>1233.0675964748873</v>
      </c>
      <c r="E83" s="22">
        <f t="shared" ca="1" si="41"/>
        <v>-471.13902504631585</v>
      </c>
      <c r="F83" s="21"/>
      <c r="G83" s="26">
        <f t="shared" ca="1" si="42"/>
        <v>-471.13902504631585</v>
      </c>
      <c r="H83" s="16">
        <v>41</v>
      </c>
      <c r="I83" s="16">
        <f t="shared" ca="1" si="43"/>
        <v>0.13775510204081631</v>
      </c>
      <c r="J83" s="16">
        <f t="shared" ca="1" si="44"/>
        <v>0.86224489795918369</v>
      </c>
      <c r="K83" s="25">
        <f t="shared" ca="1" si="45"/>
        <v>-1.0904608178315409</v>
      </c>
      <c r="L83" s="16">
        <f t="shared" ca="1" si="46"/>
        <v>-511.72817681809818</v>
      </c>
      <c r="M83" s="16">
        <f t="shared" ca="1" si="47"/>
        <v>1</v>
      </c>
    </row>
    <row r="84" spans="1:13" x14ac:dyDescent="0.25">
      <c r="A84" s="22">
        <v>42</v>
      </c>
      <c r="B84" s="21"/>
      <c r="C84" s="16">
        <f t="shared" ca="1" si="39"/>
        <v>754.22222222222217</v>
      </c>
      <c r="D84" s="22">
        <f t="shared" ca="1" si="40"/>
        <v>1228.7550772494997</v>
      </c>
      <c r="E84" s="22">
        <f t="shared" ca="1" si="41"/>
        <v>-474.53285502727749</v>
      </c>
      <c r="F84" s="21"/>
      <c r="G84" s="26">
        <f t="shared" ca="1" si="42"/>
        <v>-474.53285502727749</v>
      </c>
      <c r="H84" s="16">
        <v>42</v>
      </c>
      <c r="I84" s="16">
        <f t="shared" ca="1" si="43"/>
        <v>0.141156462585034</v>
      </c>
      <c r="J84" s="16">
        <f t="shared" ca="1" si="44"/>
        <v>0.858843537414966</v>
      </c>
      <c r="K84" s="25">
        <f t="shared" ca="1" si="45"/>
        <v>-1.0751380522942102</v>
      </c>
      <c r="L84" s="16">
        <f t="shared" ca="1" si="46"/>
        <v>-508.62973544665601</v>
      </c>
      <c r="M84" s="16">
        <f t="shared" ca="1" si="47"/>
        <v>1</v>
      </c>
    </row>
    <row r="85" spans="1:13" x14ac:dyDescent="0.25">
      <c r="A85" s="22">
        <v>43</v>
      </c>
      <c r="B85" s="21"/>
      <c r="C85" s="16">
        <f t="shared" ca="1" si="39"/>
        <v>777</v>
      </c>
      <c r="D85" s="22">
        <f t="shared" ca="1" si="40"/>
        <v>1225.3668659339357</v>
      </c>
      <c r="E85" s="22">
        <f t="shared" ca="1" si="41"/>
        <v>-448.36686593393574</v>
      </c>
      <c r="F85" s="21"/>
      <c r="G85" s="26">
        <f t="shared" ca="1" si="42"/>
        <v>-448.36686593393574</v>
      </c>
      <c r="H85" s="16">
        <v>43</v>
      </c>
      <c r="I85" s="16">
        <f t="shared" ca="1" si="43"/>
        <v>0.14455782312925169</v>
      </c>
      <c r="J85" s="16">
        <f t="shared" ca="1" si="44"/>
        <v>0.85544217687074831</v>
      </c>
      <c r="K85" s="25">
        <f t="shared" ca="1" si="45"/>
        <v>-1.0600636437612689</v>
      </c>
      <c r="L85" s="16">
        <f t="shared" ca="1" si="46"/>
        <v>-508.5770231915285</v>
      </c>
      <c r="M85" s="16">
        <f t="shared" ca="1" si="47"/>
        <v>1</v>
      </c>
    </row>
    <row r="86" spans="1:13" x14ac:dyDescent="0.25">
      <c r="A86" s="22">
        <v>44</v>
      </c>
      <c r="B86" s="21"/>
      <c r="C86" s="16">
        <f t="shared" ca="1" si="39"/>
        <v>777</v>
      </c>
      <c r="D86" s="22">
        <f t="shared" ca="1" si="40"/>
        <v>1222.9045751332769</v>
      </c>
      <c r="E86" s="22">
        <f t="shared" ca="1" si="41"/>
        <v>-445.90457513327692</v>
      </c>
      <c r="F86" s="21"/>
      <c r="G86" s="26">
        <f t="shared" ca="1" si="42"/>
        <v>-445.90457513327692</v>
      </c>
      <c r="H86" s="16">
        <v>44</v>
      </c>
      <c r="I86" s="16">
        <f t="shared" ca="1" si="43"/>
        <v>0.14795918367346939</v>
      </c>
      <c r="J86" s="16">
        <f t="shared" ca="1" si="44"/>
        <v>0.85204081632653061</v>
      </c>
      <c r="K86" s="25">
        <f t="shared" ca="1" si="45"/>
        <v>-1.0452263509067197</v>
      </c>
      <c r="L86" s="16">
        <f t="shared" ca="1" si="46"/>
        <v>-504.15821880009389</v>
      </c>
      <c r="M86" s="16">
        <f t="shared" ca="1" si="47"/>
        <v>1</v>
      </c>
    </row>
    <row r="87" spans="1:13" x14ac:dyDescent="0.25">
      <c r="A87" s="22">
        <v>45</v>
      </c>
      <c r="B87" s="21"/>
      <c r="C87" s="16">
        <f t="shared" ca="1" si="39"/>
        <v>779.35714285714289</v>
      </c>
      <c r="D87" s="22">
        <f t="shared" ca="1" si="40"/>
        <v>1221.3693767645868</v>
      </c>
      <c r="E87" s="22">
        <f t="shared" ca="1" si="41"/>
        <v>-442.01223390744394</v>
      </c>
      <c r="F87" s="21"/>
      <c r="G87" s="26">
        <f t="shared" ca="1" si="42"/>
        <v>-442.01223390744394</v>
      </c>
      <c r="H87" s="16">
        <v>45</v>
      </c>
      <c r="I87" s="16">
        <f t="shared" ca="1" si="43"/>
        <v>0.15136054421768708</v>
      </c>
      <c r="J87" s="16">
        <f t="shared" ca="1" si="44"/>
        <v>0.84863945578231292</v>
      </c>
      <c r="K87" s="25">
        <f t="shared" ca="1" si="45"/>
        <v>-1.0306156621798812</v>
      </c>
      <c r="L87" s="16">
        <f t="shared" ca="1" si="46"/>
        <v>-504.12474143523991</v>
      </c>
      <c r="M87" s="16">
        <f t="shared" ca="1" si="47"/>
        <v>1</v>
      </c>
    </row>
    <row r="88" spans="1:13" x14ac:dyDescent="0.25">
      <c r="A88" s="22">
        <v>46</v>
      </c>
      <c r="B88" s="21"/>
      <c r="C88" s="16">
        <f t="shared" ca="1" si="39"/>
        <v>777.61538461538464</v>
      </c>
      <c r="D88" s="22">
        <f t="shared" ca="1" si="40"/>
        <v>1220.762001499143</v>
      </c>
      <c r="E88" s="22">
        <f t="shared" ca="1" si="41"/>
        <v>-443.14661688375838</v>
      </c>
      <c r="F88" s="21"/>
      <c r="G88" s="26">
        <f t="shared" ca="1" si="42"/>
        <v>-443.14661688375838</v>
      </c>
      <c r="H88" s="16">
        <v>46</v>
      </c>
      <c r="I88" s="16">
        <f t="shared" ca="1" si="43"/>
        <v>0.15476190476190477</v>
      </c>
      <c r="J88" s="16">
        <f t="shared" ca="1" si="44"/>
        <v>0.84523809523809523</v>
      </c>
      <c r="K88" s="25">
        <f t="shared" ca="1" si="45"/>
        <v>-1.0162217327405552</v>
      </c>
      <c r="L88" s="16">
        <f t="shared" ca="1" si="46"/>
        <v>-504.08880685841916</v>
      </c>
      <c r="M88" s="16">
        <f t="shared" ca="1" si="47"/>
        <v>1</v>
      </c>
    </row>
    <row r="89" spans="1:13" x14ac:dyDescent="0.25">
      <c r="A89" s="22">
        <v>47</v>
      </c>
      <c r="B89" s="21"/>
      <c r="C89" s="16">
        <f t="shared" ca="1" si="39"/>
        <v>776.15384615384619</v>
      </c>
      <c r="D89" s="22">
        <f t="shared" ca="1" si="40"/>
        <v>1221.0827384146769</v>
      </c>
      <c r="E89" s="22">
        <f t="shared" ca="1" si="41"/>
        <v>-444.92889226083071</v>
      </c>
      <c r="F89" s="21"/>
      <c r="G89" s="26">
        <f t="shared" ca="1" si="42"/>
        <v>-444.92889226083071</v>
      </c>
      <c r="H89" s="16">
        <v>47</v>
      </c>
      <c r="I89" s="16">
        <f t="shared" ca="1" si="43"/>
        <v>0.15816326530612246</v>
      </c>
      <c r="J89" s="16">
        <f t="shared" ca="1" si="44"/>
        <v>0.84183673469387754</v>
      </c>
      <c r="K89" s="25">
        <f t="shared" ca="1" si="45"/>
        <v>-1.0020353280965926</v>
      </c>
      <c r="L89" s="16">
        <f t="shared" ca="1" si="46"/>
        <v>-492.81541061581265</v>
      </c>
      <c r="M89" s="16">
        <f t="shared" ca="1" si="47"/>
        <v>1</v>
      </c>
    </row>
    <row r="90" spans="1:13" x14ac:dyDescent="0.25">
      <c r="A90" s="22">
        <v>48</v>
      </c>
      <c r="B90" s="21"/>
      <c r="C90" s="16">
        <f t="shared" ca="1" si="39"/>
        <v>775.9</v>
      </c>
      <c r="D90" s="22">
        <f t="shared" ca="1" si="40"/>
        <v>1222.3314348577871</v>
      </c>
      <c r="E90" s="22">
        <f t="shared" ca="1" si="41"/>
        <v>-446.43143485778717</v>
      </c>
      <c r="F90" s="21"/>
      <c r="G90" s="26">
        <f t="shared" ca="1" si="42"/>
        <v>-446.43143485778717</v>
      </c>
      <c r="H90" s="16">
        <v>48</v>
      </c>
      <c r="I90" s="16">
        <f t="shared" ca="1" si="43"/>
        <v>0.16156462585034015</v>
      </c>
      <c r="J90" s="16">
        <f t="shared" ca="1" si="44"/>
        <v>0.83843537414965985</v>
      </c>
      <c r="K90" s="25">
        <f t="shared" ca="1" si="45"/>
        <v>-0.98804777360325979</v>
      </c>
      <c r="L90" s="16">
        <f t="shared" ca="1" si="46"/>
        <v>-488.22407119627326</v>
      </c>
      <c r="M90" s="16">
        <f t="shared" ca="1" si="47"/>
        <v>1</v>
      </c>
    </row>
    <row r="91" spans="1:13" x14ac:dyDescent="0.25">
      <c r="A91" s="22">
        <v>49</v>
      </c>
      <c r="B91" s="21"/>
      <c r="C91" s="16">
        <f t="shared" ca="1" si="39"/>
        <v>798.85714285714289</v>
      </c>
      <c r="D91" s="22">
        <f t="shared" ca="1" si="40"/>
        <v>1224.5074965165961</v>
      </c>
      <c r="E91" s="22">
        <f t="shared" ca="1" si="41"/>
        <v>-425.65035365945323</v>
      </c>
      <c r="F91" s="21"/>
      <c r="G91" s="26">
        <f t="shared" ca="1" si="42"/>
        <v>-425.65035365945323</v>
      </c>
      <c r="H91" s="16">
        <v>49</v>
      </c>
      <c r="I91" s="16">
        <f t="shared" ca="1" si="43"/>
        <v>0.16496598639455781</v>
      </c>
      <c r="J91" s="16">
        <f t="shared" ca="1" si="44"/>
        <v>0.83503401360544216</v>
      </c>
      <c r="K91" s="25">
        <f t="shared" ca="1" si="45"/>
        <v>-0.97425090910455514</v>
      </c>
      <c r="L91" s="16">
        <f t="shared" ca="1" si="46"/>
        <v>-487.31283162257091</v>
      </c>
      <c r="M91" s="16">
        <f t="shared" ca="1" si="47"/>
        <v>1</v>
      </c>
    </row>
    <row r="92" spans="1:13" x14ac:dyDescent="0.25">
      <c r="A92" s="22">
        <v>50</v>
      </c>
      <c r="B92" s="21"/>
      <c r="C92" s="16">
        <f t="shared" ca="1" si="39"/>
        <v>794.66666666666663</v>
      </c>
      <c r="D92" s="22">
        <f t="shared" ca="1" si="40"/>
        <v>1227.6217765101073</v>
      </c>
      <c r="E92" s="22">
        <f t="shared" ca="1" si="41"/>
        <v>-432.95510984344071</v>
      </c>
      <c r="F92" s="21"/>
      <c r="G92" s="26">
        <f t="shared" ca="1" si="42"/>
        <v>-432.95510984344071</v>
      </c>
      <c r="H92" s="16">
        <v>50</v>
      </c>
      <c r="I92" s="16">
        <f t="shared" ca="1" si="43"/>
        <v>0.1683673469387755</v>
      </c>
      <c r="J92" s="16">
        <f t="shared" ca="1" si="44"/>
        <v>0.83163265306122447</v>
      </c>
      <c r="K92" s="25">
        <f t="shared" ca="1" si="45"/>
        <v>-0.96063704809795325</v>
      </c>
      <c r="L92" s="16">
        <f t="shared" ca="1" si="46"/>
        <v>-486.80028426305955</v>
      </c>
      <c r="M92" s="16">
        <f t="shared" ca="1" si="47"/>
        <v>1</v>
      </c>
    </row>
    <row r="93" spans="1:13" x14ac:dyDescent="0.25">
      <c r="A93" s="22">
        <v>51</v>
      </c>
      <c r="B93" s="21"/>
      <c r="C93" s="16">
        <f t="shared" ca="1" si="39"/>
        <v>791.63636363636363</v>
      </c>
      <c r="D93" s="22">
        <f t="shared" ca="1" si="40"/>
        <v>1231.6521005374175</v>
      </c>
      <c r="E93" s="22">
        <f t="shared" ca="1" si="41"/>
        <v>-440.01573690105386</v>
      </c>
      <c r="F93" s="21"/>
      <c r="G93" s="26">
        <f t="shared" ca="1" si="42"/>
        <v>-440.01573690105386</v>
      </c>
      <c r="H93" s="16">
        <v>51</v>
      </c>
      <c r="I93" s="16">
        <f t="shared" ca="1" si="43"/>
        <v>0.17176870748299319</v>
      </c>
      <c r="J93" s="16">
        <f t="shared" ca="1" si="44"/>
        <v>0.82823129251700678</v>
      </c>
      <c r="K93" s="25">
        <f t="shared" ca="1" si="45"/>
        <v>-0.9471989408894691</v>
      </c>
      <c r="L93" s="16">
        <f t="shared" ca="1" si="46"/>
        <v>-482.70758268114537</v>
      </c>
      <c r="M93" s="16">
        <f t="shared" ca="1" si="47"/>
        <v>1</v>
      </c>
    </row>
    <row r="94" spans="1:13" x14ac:dyDescent="0.25">
      <c r="A94" s="22">
        <v>52</v>
      </c>
      <c r="B94" s="21"/>
      <c r="C94" s="16">
        <f t="shared" ca="1" si="39"/>
        <v>807.33333333333337</v>
      </c>
      <c r="D94" s="22">
        <f t="shared" ca="1" si="40"/>
        <v>1236.5873122016114</v>
      </c>
      <c r="E94" s="22">
        <f t="shared" ca="1" si="41"/>
        <v>-429.25397886827807</v>
      </c>
      <c r="F94" s="21"/>
      <c r="G94" s="26">
        <f t="shared" ca="1" si="42"/>
        <v>-429.25397886827807</v>
      </c>
      <c r="H94" s="16">
        <v>52</v>
      </c>
      <c r="I94" s="16">
        <f t="shared" ca="1" si="43"/>
        <v>0.17517006802721088</v>
      </c>
      <c r="J94" s="16">
        <f t="shared" ca="1" si="44"/>
        <v>0.82482993197278909</v>
      </c>
      <c r="K94" s="25">
        <f t="shared" ca="1" si="45"/>
        <v>-0.93392974127789563</v>
      </c>
      <c r="L94" s="16">
        <f t="shared" ca="1" si="46"/>
        <v>-481.59086107152677</v>
      </c>
      <c r="M94" s="16">
        <f t="shared" ca="1" si="47"/>
        <v>1</v>
      </c>
    </row>
    <row r="95" spans="1:13" x14ac:dyDescent="0.25">
      <c r="A95" s="22">
        <v>53</v>
      </c>
      <c r="B95" s="21"/>
      <c r="C95" s="16">
        <f t="shared" ca="1" si="39"/>
        <v>793.21428571428567</v>
      </c>
      <c r="D95" s="22">
        <f t="shared" ca="1" si="40"/>
        <v>1242.4580727447542</v>
      </c>
      <c r="E95" s="22">
        <f t="shared" ca="1" si="41"/>
        <v>-449.24378703046852</v>
      </c>
      <c r="F95" s="21"/>
      <c r="G95" s="26">
        <f t="shared" ca="1" si="42"/>
        <v>-449.24378703046852</v>
      </c>
      <c r="H95" s="16">
        <v>53</v>
      </c>
      <c r="I95" s="16">
        <f t="shared" ca="1" si="43"/>
        <v>0.17857142857142858</v>
      </c>
      <c r="J95" s="16">
        <f t="shared" ca="1" si="44"/>
        <v>0.8214285714285714</v>
      </c>
      <c r="K95" s="25">
        <f t="shared" ca="1" si="45"/>
        <v>-0.9208229763683794</v>
      </c>
      <c r="L95" s="16">
        <f t="shared" ca="1" si="46"/>
        <v>-480.90235985381071</v>
      </c>
      <c r="M95" s="16">
        <f t="shared" ca="1" si="47"/>
        <v>1</v>
      </c>
    </row>
    <row r="96" spans="1:13" x14ac:dyDescent="0.25">
      <c r="A96" s="22">
        <v>54</v>
      </c>
      <c r="B96" s="21"/>
      <c r="C96" s="16">
        <f t="shared" ca="1" si="39"/>
        <v>786.88888888888891</v>
      </c>
      <c r="D96" s="22">
        <f t="shared" ca="1" si="40"/>
        <v>1249.2466193140169</v>
      </c>
      <c r="E96" s="22">
        <f t="shared" ca="1" si="41"/>
        <v>-462.35773042512801</v>
      </c>
      <c r="F96" s="21"/>
      <c r="G96" s="26">
        <f t="shared" ca="1" si="42"/>
        <v>-462.35773042512801</v>
      </c>
      <c r="H96" s="16">
        <v>54</v>
      </c>
      <c r="I96" s="16">
        <f t="shared" ca="1" si="43"/>
        <v>0.18197278911564627</v>
      </c>
      <c r="J96" s="16">
        <f t="shared" ca="1" si="44"/>
        <v>0.81802721088435371</v>
      </c>
      <c r="K96" s="25">
        <f t="shared" ca="1" si="45"/>
        <v>-0.9078725191673902</v>
      </c>
      <c r="L96" s="16">
        <f t="shared" ca="1" si="46"/>
        <v>-480.79659555521812</v>
      </c>
      <c r="M96" s="16">
        <f t="shared" ca="1" si="47"/>
        <v>1</v>
      </c>
    </row>
    <row r="97" spans="1:13" x14ac:dyDescent="0.25">
      <c r="A97" s="22">
        <v>55</v>
      </c>
      <c r="B97" s="21"/>
      <c r="C97" s="16">
        <f t="shared" ca="1" si="39"/>
        <v>808.28571428571433</v>
      </c>
      <c r="D97" s="22">
        <f t="shared" ca="1" si="40"/>
        <v>1256.9497209288986</v>
      </c>
      <c r="E97" s="22">
        <f t="shared" ca="1" si="41"/>
        <v>-448.66400664318428</v>
      </c>
      <c r="F97" s="21"/>
      <c r="G97" s="26">
        <f t="shared" ca="1" si="42"/>
        <v>-448.66400664318428</v>
      </c>
      <c r="H97" s="16">
        <v>55</v>
      </c>
      <c r="I97" s="16">
        <f t="shared" ca="1" si="43"/>
        <v>0.18537414965986396</v>
      </c>
      <c r="J97" s="16">
        <f t="shared" ca="1" si="44"/>
        <v>0.81462585034013602</v>
      </c>
      <c r="K97" s="25">
        <f t="shared" ca="1" si="45"/>
        <v>-0.89507256365565557</v>
      </c>
      <c r="L97" s="16">
        <f t="shared" ca="1" si="46"/>
        <v>-475.04498011463829</v>
      </c>
      <c r="M97" s="16">
        <f t="shared" ca="1" si="47"/>
        <v>1</v>
      </c>
    </row>
    <row r="98" spans="1:13" x14ac:dyDescent="0.25">
      <c r="A98" s="22">
        <v>56</v>
      </c>
      <c r="B98" s="21"/>
      <c r="C98" s="16">
        <f t="shared" ca="1" si="39"/>
        <v>814.16666666666663</v>
      </c>
      <c r="D98" s="22">
        <f t="shared" ca="1" si="40"/>
        <v>1265.5637113302296</v>
      </c>
      <c r="E98" s="22">
        <f t="shared" ca="1" si="41"/>
        <v>-451.39704466356295</v>
      </c>
      <c r="F98" s="21"/>
      <c r="G98" s="26">
        <f t="shared" ca="1" si="42"/>
        <v>-451.39704466356295</v>
      </c>
      <c r="H98" s="16">
        <v>56</v>
      </c>
      <c r="I98" s="16">
        <f t="shared" ca="1" si="43"/>
        <v>0.18877551020408162</v>
      </c>
      <c r="J98" s="16">
        <f t="shared" ca="1" si="44"/>
        <v>0.81122448979591844</v>
      </c>
      <c r="K98" s="25">
        <f t="shared" ca="1" si="45"/>
        <v>-0.88241760207361686</v>
      </c>
      <c r="L98" s="16">
        <f t="shared" ca="1" si="46"/>
        <v>-474.53285502727749</v>
      </c>
      <c r="M98" s="16">
        <f t="shared" ca="1" si="47"/>
        <v>1</v>
      </c>
    </row>
    <row r="99" spans="1:13" x14ac:dyDescent="0.25">
      <c r="A99" s="22">
        <v>57</v>
      </c>
      <c r="B99" s="21"/>
      <c r="C99" s="16">
        <f t="shared" ca="1" si="39"/>
        <v>810.07142857142856</v>
      </c>
      <c r="D99" s="22">
        <f t="shared" ca="1" si="40"/>
        <v>1275.0844907251105</v>
      </c>
      <c r="E99" s="22">
        <f t="shared" ca="1" si="41"/>
        <v>-465.01306215368197</v>
      </c>
      <c r="F99" s="21"/>
      <c r="G99" s="26">
        <f t="shared" ca="1" si="42"/>
        <v>-465.01306215368197</v>
      </c>
      <c r="H99" s="16">
        <v>57</v>
      </c>
      <c r="I99" s="16">
        <f t="shared" ca="1" si="43"/>
        <v>0.19217687074829931</v>
      </c>
      <c r="J99" s="16">
        <f t="shared" ca="1" si="44"/>
        <v>0.80782312925170063</v>
      </c>
      <c r="K99" s="25">
        <f t="shared" ca="1" si="45"/>
        <v>-0.86990240418667975</v>
      </c>
      <c r="L99" s="16">
        <f t="shared" ca="1" si="46"/>
        <v>-471.76460191686817</v>
      </c>
      <c r="M99" s="16">
        <f t="shared" ca="1" si="47"/>
        <v>1</v>
      </c>
    </row>
    <row r="100" spans="1:13" x14ac:dyDescent="0.25">
      <c r="A100" s="22">
        <v>58</v>
      </c>
      <c r="B100" s="21"/>
      <c r="C100" s="16">
        <f t="shared" ca="1" si="39"/>
        <v>803.91666666666663</v>
      </c>
      <c r="D100" s="22">
        <f t="shared" ca="1" si="40"/>
        <v>1285.5075277381934</v>
      </c>
      <c r="E100" s="22">
        <f t="shared" ca="1" si="41"/>
        <v>-481.59086107152677</v>
      </c>
      <c r="F100" s="21"/>
      <c r="G100" s="26">
        <f t="shared" ca="1" si="42"/>
        <v>-481.59086107152677</v>
      </c>
      <c r="H100" s="16">
        <v>58</v>
      </c>
      <c r="I100" s="16">
        <f t="shared" ca="1" si="43"/>
        <v>0.195578231292517</v>
      </c>
      <c r="J100" s="16">
        <f t="shared" ca="1" si="44"/>
        <v>0.80442176870748305</v>
      </c>
      <c r="K100" s="25">
        <f t="shared" ca="1" si="45"/>
        <v>-0.85752199832566955</v>
      </c>
      <c r="L100" s="16">
        <f t="shared" ca="1" si="46"/>
        <v>-471.13902504631585</v>
      </c>
      <c r="M100" s="16">
        <f t="shared" ca="1" si="47"/>
        <v>1</v>
      </c>
    </row>
    <row r="101" spans="1:13" x14ac:dyDescent="0.25">
      <c r="A101" s="22">
        <v>59</v>
      </c>
      <c r="B101" s="21"/>
      <c r="C101" s="16">
        <f t="shared" ca="1" si="39"/>
        <v>830</v>
      </c>
      <c r="D101" s="22">
        <f t="shared" ca="1" si="40"/>
        <v>1296.8278615683698</v>
      </c>
      <c r="E101" s="22">
        <f t="shared" ca="1" si="41"/>
        <v>-466.82786156836983</v>
      </c>
      <c r="F101" s="21"/>
      <c r="G101" s="26">
        <f t="shared" ca="1" si="42"/>
        <v>-466.82786156836983</v>
      </c>
      <c r="H101" s="16">
        <v>59</v>
      </c>
      <c r="I101" s="16">
        <f t="shared" ca="1" si="43"/>
        <v>0.19897959183673469</v>
      </c>
      <c r="J101" s="16">
        <f t="shared" ca="1" si="44"/>
        <v>0.80102040816326525</v>
      </c>
      <c r="K101" s="25">
        <f t="shared" ca="1" si="45"/>
        <v>-0.84527165402217397</v>
      </c>
      <c r="L101" s="16">
        <f t="shared" ca="1" si="46"/>
        <v>-470.97466359346288</v>
      </c>
      <c r="M101" s="16">
        <f t="shared" ca="1" si="47"/>
        <v>1</v>
      </c>
    </row>
    <row r="102" spans="1:13" x14ac:dyDescent="0.25">
      <c r="A102" s="22">
        <v>60</v>
      </c>
      <c r="B102" s="21"/>
      <c r="C102" s="16">
        <f t="shared" ca="1" si="39"/>
        <v>821.72727272727275</v>
      </c>
      <c r="D102" s="22">
        <f t="shared" ca="1" si="40"/>
        <v>1309.0401043498437</v>
      </c>
      <c r="E102" s="22">
        <f t="shared" ca="1" si="41"/>
        <v>-487.31283162257091</v>
      </c>
      <c r="F102" s="21"/>
      <c r="G102" s="26">
        <f t="shared" ca="1" si="42"/>
        <v>-487.31283162257091</v>
      </c>
      <c r="H102" s="16">
        <v>60</v>
      </c>
      <c r="I102" s="16">
        <f t="shared" ca="1" si="43"/>
        <v>0.20238095238095238</v>
      </c>
      <c r="J102" s="16">
        <f t="shared" ca="1" si="44"/>
        <v>0.79761904761904767</v>
      </c>
      <c r="K102" s="25">
        <f t="shared" ca="1" si="45"/>
        <v>-0.83314686607960942</v>
      </c>
      <c r="L102" s="16">
        <f t="shared" ca="1" si="46"/>
        <v>-470.65253431172209</v>
      </c>
      <c r="M102" s="16">
        <f t="shared" ca="1" si="47"/>
        <v>1</v>
      </c>
    </row>
    <row r="103" spans="1:13" x14ac:dyDescent="0.25">
      <c r="A103" s="22">
        <v>61</v>
      </c>
      <c r="B103" s="21"/>
      <c r="C103" s="16">
        <f t="shared" ca="1" si="39"/>
        <v>855.21428571428567</v>
      </c>
      <c r="D103" s="22">
        <f t="shared" ca="1" si="40"/>
        <v>1322.1384437164643</v>
      </c>
      <c r="E103" s="22">
        <f t="shared" ca="1" si="41"/>
        <v>-466.92415800217861</v>
      </c>
      <c r="F103" s="21"/>
      <c r="G103" s="26">
        <f t="shared" ca="1" si="42"/>
        <v>-466.92415800217861</v>
      </c>
      <c r="H103" s="16">
        <v>61</v>
      </c>
      <c r="I103" s="16">
        <f t="shared" ca="1" si="43"/>
        <v>0.20578231292517007</v>
      </c>
      <c r="J103" s="16">
        <f t="shared" ca="1" si="44"/>
        <v>0.79421768707482987</v>
      </c>
      <c r="K103" s="25">
        <f t="shared" ca="1" si="45"/>
        <v>-0.821143339939025</v>
      </c>
      <c r="L103" s="16">
        <f t="shared" ca="1" si="46"/>
        <v>-466.92415800217861</v>
      </c>
      <c r="M103" s="16">
        <f t="shared" ca="1" si="47"/>
        <v>1</v>
      </c>
    </row>
    <row r="104" spans="1:13" x14ac:dyDescent="0.25">
      <c r="A104" s="22">
        <v>62</v>
      </c>
      <c r="B104" s="21"/>
      <c r="C104" s="16">
        <f t="shared" ca="1" si="39"/>
        <v>855.21428571428567</v>
      </c>
      <c r="D104" s="22">
        <f t="shared" ca="1" si="40"/>
        <v>1336.1166455680964</v>
      </c>
      <c r="E104" s="22">
        <f t="shared" ca="1" si="41"/>
        <v>-480.90235985381071</v>
      </c>
      <c r="F104" s="21"/>
      <c r="G104" s="26">
        <f t="shared" ca="1" si="42"/>
        <v>-480.90235985381071</v>
      </c>
      <c r="H104" s="16">
        <v>62</v>
      </c>
      <c r="I104" s="16">
        <f t="shared" ca="1" si="43"/>
        <v>0.20918367346938777</v>
      </c>
      <c r="J104" s="16">
        <f t="shared" ca="1" si="44"/>
        <v>0.79081632653061229</v>
      </c>
      <c r="K104" s="25">
        <f t="shared" ca="1" si="45"/>
        <v>-0.80925697821468545</v>
      </c>
      <c r="L104" s="16">
        <f t="shared" ca="1" si="46"/>
        <v>-466.82786156836983</v>
      </c>
      <c r="M104" s="16">
        <f t="shared" ca="1" si="47"/>
        <v>1</v>
      </c>
    </row>
    <row r="105" spans="1:13" x14ac:dyDescent="0.25">
      <c r="A105" s="22">
        <v>63</v>
      </c>
      <c r="B105" s="21"/>
      <c r="C105" s="16">
        <f t="shared" ca="1" si="39"/>
        <v>875.92307692307691</v>
      </c>
      <c r="D105" s="22">
        <f t="shared" ca="1" si="40"/>
        <v>1350.9680570377152</v>
      </c>
      <c r="E105" s="22">
        <f t="shared" ca="1" si="41"/>
        <v>-475.04498011463829</v>
      </c>
      <c r="F105" s="21"/>
      <c r="G105" s="26">
        <f t="shared" ca="1" si="42"/>
        <v>-475.04498011463829</v>
      </c>
      <c r="H105" s="16">
        <v>63</v>
      </c>
      <c r="I105" s="16">
        <f t="shared" ca="1" si="43"/>
        <v>0.21258503401360543</v>
      </c>
      <c r="J105" s="16">
        <f t="shared" ca="1" si="44"/>
        <v>0.7874149659863946</v>
      </c>
      <c r="K105" s="25">
        <f t="shared" ca="1" si="45"/>
        <v>-0.79748386828827711</v>
      </c>
      <c r="L105" s="16">
        <f t="shared" ca="1" si="46"/>
        <v>-465.27143186533704</v>
      </c>
      <c r="M105" s="16">
        <f t="shared" ca="1" si="47"/>
        <v>1</v>
      </c>
    </row>
    <row r="106" spans="1:13" x14ac:dyDescent="0.25">
      <c r="A106" s="22">
        <v>64</v>
      </c>
      <c r="B106" s="21"/>
      <c r="C106" s="16">
        <f t="shared" ca="1" si="39"/>
        <v>878.46153846153845</v>
      </c>
      <c r="D106" s="22">
        <f t="shared" ca="1" si="40"/>
        <v>1366.6856096578117</v>
      </c>
      <c r="E106" s="22">
        <f t="shared" ca="1" si="41"/>
        <v>-488.22407119627326</v>
      </c>
      <c r="F106" s="21"/>
      <c r="G106" s="26">
        <f t="shared" ca="1" si="42"/>
        <v>-488.22407119627326</v>
      </c>
      <c r="H106" s="16">
        <v>64</v>
      </c>
      <c r="I106" s="16">
        <f t="shared" ca="1" si="43"/>
        <v>0.21598639455782312</v>
      </c>
      <c r="J106" s="16">
        <f t="shared" ca="1" si="44"/>
        <v>0.78401360544217691</v>
      </c>
      <c r="K106" s="25">
        <f t="shared" ca="1" si="45"/>
        <v>-0.78582027086281148</v>
      </c>
      <c r="L106" s="16">
        <f t="shared" ca="1" si="46"/>
        <v>-465.01306215368197</v>
      </c>
      <c r="M106" s="16">
        <f t="shared" ca="1" si="47"/>
        <v>1</v>
      </c>
    </row>
    <row r="107" spans="1:13" x14ac:dyDescent="0.25">
      <c r="A107" s="22">
        <v>65</v>
      </c>
      <c r="B107" s="21"/>
      <c r="C107" s="16">
        <f t="shared" ca="1" si="39"/>
        <v>896.46153846153845</v>
      </c>
      <c r="D107" s="22">
        <f t="shared" ca="1" si="40"/>
        <v>1383.261822724598</v>
      </c>
      <c r="E107" s="22">
        <f t="shared" ca="1" si="41"/>
        <v>-486.80028426305955</v>
      </c>
      <c r="F107" s="21"/>
      <c r="G107" s="26">
        <f t="shared" ca="1" si="42"/>
        <v>-486.80028426305955</v>
      </c>
      <c r="H107" s="16">
        <v>65</v>
      </c>
      <c r="I107" s="16">
        <f t="shared" ca="1" si="43"/>
        <v>0.21938775510204081</v>
      </c>
      <c r="J107" s="16">
        <f t="shared" ca="1" si="44"/>
        <v>0.78061224489795922</v>
      </c>
      <c r="K107" s="25">
        <f t="shared" ca="1" si="45"/>
        <v>-0.77426260938789526</v>
      </c>
      <c r="L107" s="16">
        <f t="shared" ca="1" si="46"/>
        <v>-462.35773042512801</v>
      </c>
      <c r="M107" s="16">
        <f t="shared" ca="1" si="47"/>
        <v>1</v>
      </c>
    </row>
    <row r="108" spans="1:13" x14ac:dyDescent="0.25">
      <c r="A108" s="22">
        <v>66</v>
      </c>
      <c r="B108" s="21"/>
      <c r="C108" s="16">
        <f t="shared" ca="1" si="39"/>
        <v>896.6</v>
      </c>
      <c r="D108" s="22">
        <f t="shared" ca="1" si="40"/>
        <v>1400.6888068584192</v>
      </c>
      <c r="E108" s="22">
        <f t="shared" ca="1" si="41"/>
        <v>-504.08880685841916</v>
      </c>
      <c r="F108" s="21"/>
      <c r="G108" s="26">
        <f t="shared" ca="1" si="42"/>
        <v>-504.08880685841916</v>
      </c>
      <c r="H108" s="16">
        <v>66</v>
      </c>
      <c r="I108" s="16">
        <f t="shared" ca="1" si="43"/>
        <v>0.2227891156462585</v>
      </c>
      <c r="J108" s="16">
        <f t="shared" ca="1" si="44"/>
        <v>0.77721088435374153</v>
      </c>
      <c r="K108" s="25">
        <f t="shared" ca="1" si="45"/>
        <v>-0.76280746027742541</v>
      </c>
      <c r="L108" s="16">
        <f t="shared" ca="1" si="46"/>
        <v>-462.30237108451297</v>
      </c>
      <c r="M108" s="16">
        <f t="shared" ca="1" si="47"/>
        <v>1</v>
      </c>
    </row>
    <row r="109" spans="1:13" x14ac:dyDescent="0.25">
      <c r="A109" s="22">
        <v>67</v>
      </c>
      <c r="B109" s="21"/>
      <c r="C109" s="16">
        <f t="shared" ca="1" si="39"/>
        <v>926.14285714285711</v>
      </c>
      <c r="D109" s="22">
        <f t="shared" ca="1" si="40"/>
        <v>1418.9582677586698</v>
      </c>
      <c r="E109" s="22">
        <f t="shared" ca="1" si="41"/>
        <v>-492.81541061581265</v>
      </c>
      <c r="F109" s="21"/>
      <c r="G109" s="26">
        <f t="shared" ca="1" si="42"/>
        <v>-492.81541061581265</v>
      </c>
      <c r="H109" s="16">
        <v>67</v>
      </c>
      <c r="I109" s="16">
        <f t="shared" ca="1" si="43"/>
        <v>0.22619047619047619</v>
      </c>
      <c r="J109" s="16">
        <f t="shared" ca="1" si="44"/>
        <v>0.77380952380952384</v>
      </c>
      <c r="K109" s="25">
        <f t="shared" ca="1" si="45"/>
        <v>-0.75145154384900514</v>
      </c>
      <c r="L109" s="16">
        <f t="shared" ca="1" si="46"/>
        <v>-460.02828282186829</v>
      </c>
      <c r="M109" s="16">
        <f t="shared" ca="1" si="47"/>
        <v>1</v>
      </c>
    </row>
    <row r="110" spans="1:13" x14ac:dyDescent="0.25">
      <c r="A110" s="22">
        <v>68</v>
      </c>
      <c r="B110" s="21"/>
      <c r="C110" s="16">
        <f t="shared" ca="1" si="39"/>
        <v>926.33333333333337</v>
      </c>
      <c r="D110" s="22">
        <f t="shared" ca="1" si="40"/>
        <v>1438.0615101514315</v>
      </c>
      <c r="E110" s="22">
        <f t="shared" ca="1" si="41"/>
        <v>-511.72817681809818</v>
      </c>
      <c r="F110" s="21"/>
      <c r="G110" s="26">
        <f t="shared" ca="1" si="42"/>
        <v>-511.72817681809818</v>
      </c>
      <c r="H110" s="16">
        <v>68</v>
      </c>
      <c r="I110" s="16">
        <f t="shared" ca="1" si="43"/>
        <v>0.22959183673469388</v>
      </c>
      <c r="J110" s="16">
        <f t="shared" ca="1" si="44"/>
        <v>0.77040816326530615</v>
      </c>
      <c r="K110" s="25">
        <f t="shared" ca="1" si="45"/>
        <v>-0.74019171592165089</v>
      </c>
      <c r="L110" s="16">
        <f t="shared" ca="1" si="46"/>
        <v>-454.92641196575187</v>
      </c>
      <c r="M110" s="16">
        <f t="shared" ca="1" si="47"/>
        <v>1</v>
      </c>
    </row>
    <row r="111" spans="1:13" x14ac:dyDescent="0.25">
      <c r="A111" s="22">
        <v>69</v>
      </c>
      <c r="B111" s="21"/>
      <c r="C111" s="16">
        <f t="shared" ca="1" si="39"/>
        <v>946.23076923076928</v>
      </c>
      <c r="D111" s="22">
        <f t="shared" ca="1" si="40"/>
        <v>1457.9894419279547</v>
      </c>
      <c r="E111" s="22">
        <f t="shared" ca="1" si="41"/>
        <v>-511.75867269718538</v>
      </c>
      <c r="F111" s="21"/>
      <c r="G111" s="26">
        <f t="shared" ca="1" si="42"/>
        <v>-511.75867269718538</v>
      </c>
      <c r="H111" s="16">
        <v>69</v>
      </c>
      <c r="I111" s="16">
        <f t="shared" ca="1" si="43"/>
        <v>0.23299319727891157</v>
      </c>
      <c r="J111" s="16">
        <f t="shared" ca="1" si="44"/>
        <v>0.76700680272108845</v>
      </c>
      <c r="K111" s="25">
        <f t="shared" ca="1" si="45"/>
        <v>-0.72902496001475425</v>
      </c>
      <c r="L111" s="16">
        <f t="shared" ca="1" si="46"/>
        <v>-453.49096952019579</v>
      </c>
      <c r="M111" s="16">
        <f t="shared" ca="1" si="47"/>
        <v>1</v>
      </c>
    </row>
    <row r="112" spans="1:13" x14ac:dyDescent="0.25">
      <c r="A112" s="22">
        <v>70</v>
      </c>
      <c r="B112" s="21"/>
      <c r="C112" s="16">
        <f t="shared" ca="1" si="39"/>
        <v>948.92857142857144</v>
      </c>
      <c r="D112" s="22">
        <f t="shared" ca="1" si="40"/>
        <v>1478.7325784720058</v>
      </c>
      <c r="E112" s="22">
        <f t="shared" ca="1" si="41"/>
        <v>-529.80400704343435</v>
      </c>
      <c r="F112" s="21"/>
      <c r="G112" s="26">
        <f t="shared" ca="1" si="42"/>
        <v>-529.80400704343435</v>
      </c>
      <c r="H112" s="16">
        <v>70</v>
      </c>
      <c r="I112" s="16">
        <f t="shared" ca="1" si="43"/>
        <v>0.23639455782312926</v>
      </c>
      <c r="J112" s="16">
        <f t="shared" ca="1" si="44"/>
        <v>0.76360544217687076</v>
      </c>
      <c r="K112" s="25">
        <f t="shared" ca="1" si="45"/>
        <v>-0.71794838009700379</v>
      </c>
      <c r="L112" s="16">
        <f t="shared" ca="1" si="46"/>
        <v>-451.39704466356295</v>
      </c>
      <c r="M112" s="16">
        <f t="shared" ca="1" si="47"/>
        <v>1</v>
      </c>
    </row>
    <row r="113" spans="1:13" x14ac:dyDescent="0.25">
      <c r="A113" s="22">
        <v>71</v>
      </c>
      <c r="B113" s="21"/>
      <c r="C113" s="16">
        <f t="shared" ca="1" si="39"/>
        <v>966.76923076923072</v>
      </c>
      <c r="D113" s="22">
        <f t="shared" ca="1" si="40"/>
        <v>1500.2810471740347</v>
      </c>
      <c r="E113" s="22">
        <f t="shared" ca="1" si="41"/>
        <v>-533.51181640480399</v>
      </c>
      <c r="F113" s="21"/>
      <c r="G113" s="26">
        <f t="shared" ca="1" si="42"/>
        <v>-533.51181640480399</v>
      </c>
      <c r="H113" s="16">
        <v>71</v>
      </c>
      <c r="I113" s="16">
        <f t="shared" ca="1" si="43"/>
        <v>0.23979591836734693</v>
      </c>
      <c r="J113" s="16">
        <f t="shared" ca="1" si="44"/>
        <v>0.76020408163265307</v>
      </c>
      <c r="K113" s="25">
        <f t="shared" ca="1" si="45"/>
        <v>-0.70695919383897698</v>
      </c>
      <c r="L113" s="16">
        <f t="shared" ca="1" si="46"/>
        <v>-449.24378703046852</v>
      </c>
      <c r="M113" s="16">
        <f t="shared" ca="1" si="47"/>
        <v>1</v>
      </c>
    </row>
    <row r="114" spans="1:13" x14ac:dyDescent="0.25">
      <c r="A114" s="22">
        <v>72</v>
      </c>
      <c r="B114" s="21"/>
      <c r="C114" s="16">
        <f t="shared" ca="1" si="39"/>
        <v>973.75</v>
      </c>
      <c r="D114" s="22">
        <f t="shared" ca="1" si="40"/>
        <v>1522.6245921300003</v>
      </c>
      <c r="E114" s="22">
        <f t="shared" ca="1" si="41"/>
        <v>-548.87459213000034</v>
      </c>
      <c r="F114" s="21"/>
      <c r="G114" s="26">
        <f t="shared" ca="1" si="42"/>
        <v>-548.87459213000034</v>
      </c>
      <c r="H114" s="16">
        <v>72</v>
      </c>
      <c r="I114" s="16">
        <f t="shared" ca="1" si="43"/>
        <v>0.24319727891156462</v>
      </c>
      <c r="J114" s="16">
        <f t="shared" ca="1" si="44"/>
        <v>0.75680272108843538</v>
      </c>
      <c r="K114" s="25">
        <f t="shared" ca="1" si="45"/>
        <v>-0.6960547263276291</v>
      </c>
      <c r="L114" s="16">
        <f t="shared" ca="1" si="46"/>
        <v>-448.66400664318428</v>
      </c>
      <c r="M114" s="16">
        <f t="shared" ca="1" si="47"/>
        <v>1</v>
      </c>
    </row>
    <row r="115" spans="1:13" x14ac:dyDescent="0.25">
      <c r="A115" s="22">
        <v>73</v>
      </c>
      <c r="B115" s="21"/>
      <c r="C115" s="16">
        <f t="shared" ca="1" si="39"/>
        <v>1000.6153846153846</v>
      </c>
      <c r="D115" s="22">
        <f t="shared" ca="1" si="40"/>
        <v>1545.7525790226262</v>
      </c>
      <c r="E115" s="22">
        <f t="shared" ca="1" si="41"/>
        <v>-545.13719440724151</v>
      </c>
      <c r="F115" s="21"/>
      <c r="G115" s="26">
        <f t="shared" ca="1" si="42"/>
        <v>-545.13719440724151</v>
      </c>
      <c r="H115" s="16">
        <v>73</v>
      </c>
      <c r="I115" s="16">
        <f t="shared" ca="1" si="43"/>
        <v>0.24659863945578231</v>
      </c>
      <c r="J115" s="16">
        <f t="shared" ca="1" si="44"/>
        <v>0.75340136054421769</v>
      </c>
      <c r="K115" s="25">
        <f t="shared" ca="1" si="45"/>
        <v>-0.6852324042048813</v>
      </c>
      <c r="L115" s="16">
        <f t="shared" ca="1" si="46"/>
        <v>-448.36686593393574</v>
      </c>
      <c r="M115" s="16">
        <f t="shared" ca="1" si="47"/>
        <v>1</v>
      </c>
    </row>
    <row r="116" spans="1:13" x14ac:dyDescent="0.25">
      <c r="A116" s="22">
        <v>74</v>
      </c>
      <c r="B116" s="21"/>
      <c r="C116" s="16">
        <f t="shared" ca="1" si="39"/>
        <v>1001.5714285714286</v>
      </c>
      <c r="D116" s="22">
        <f t="shared" ca="1" si="40"/>
        <v>1569.6540001827586</v>
      </c>
      <c r="E116" s="22">
        <f t="shared" ca="1" si="41"/>
        <v>-568.08257161133008</v>
      </c>
      <c r="F116" s="21"/>
      <c r="G116" s="26">
        <f t="shared" ca="1" si="42"/>
        <v>-568.08257161133008</v>
      </c>
      <c r="H116" s="16">
        <v>74</v>
      </c>
      <c r="I116" s="16">
        <f t="shared" ca="1" si="43"/>
        <v>0.25</v>
      </c>
      <c r="J116" s="16">
        <f t="shared" ca="1" si="44"/>
        <v>0.75</v>
      </c>
      <c r="K116" s="25">
        <f t="shared" ca="1" si="45"/>
        <v>-0.67448975019608193</v>
      </c>
      <c r="L116" s="16">
        <f t="shared" ca="1" si="46"/>
        <v>-446.43143485778717</v>
      </c>
      <c r="M116" s="16">
        <f t="shared" ca="1" si="47"/>
        <v>1</v>
      </c>
    </row>
    <row r="117" spans="1:13" x14ac:dyDescent="0.25">
      <c r="A117" s="22">
        <v>75</v>
      </c>
      <c r="B117" s="21"/>
      <c r="C117" s="16">
        <f t="shared" ref="C117:C180" ca="1" si="48">IF(OR(ISBLANK(A117),A117&gt;$I$9),"NA",OFFSET(INDIRECT($BA$3),A117-1,0,1,1))</f>
        <v>1041.1428571428571</v>
      </c>
      <c r="D117" s="22">
        <f t="shared" ref="D117:D180" ca="1" si="49">$BE$13+SUMPRODUCT(OFFSET($BF$13,0,0,1,$BE$9),OFFSET(INDIRECT($BA$4),A117-1,0,1,$BE$9))</f>
        <v>1594.3174798284226</v>
      </c>
      <c r="E117" s="22">
        <f t="shared" ref="E117:E180" ca="1" si="50">C117-D117</f>
        <v>-553.17462268556551</v>
      </c>
      <c r="F117" s="21"/>
      <c r="G117" s="26">
        <f t="shared" ref="G117:G180" ca="1" si="51">E117</f>
        <v>-553.17462268556551</v>
      </c>
      <c r="H117" s="16">
        <v>75</v>
      </c>
      <c r="I117" s="16">
        <f t="shared" ref="I117:I180" ca="1" si="52">(H117-0.5)/$B$8</f>
        <v>0.25340136054421769</v>
      </c>
      <c r="J117" s="16">
        <f t="shared" ref="J117:J180" ca="1" si="53">1-I117</f>
        <v>0.74659863945578231</v>
      </c>
      <c r="K117" s="25">
        <f t="shared" ref="K117:K180" ca="1" si="54">NORMINV(I117,0,1)</f>
        <v>-0.66382437799731575</v>
      </c>
      <c r="L117" s="16">
        <f t="shared" ref="L117:L180" ca="1" si="55">IF(H117&lt;=$B$8,SMALL($E$43:$E$65535,H117),"NA")</f>
        <v>-445.90457513327692</v>
      </c>
      <c r="M117" s="16">
        <f t="shared" ref="M117:M180" ca="1" si="56">IF(ROUND($AI$63*L117,$AI$61)=ROUND($AI$63*L116,$AI$61),M116+1,$M$43)</f>
        <v>1</v>
      </c>
    </row>
    <row r="118" spans="1:13" x14ac:dyDescent="0.25">
      <c r="A118" s="22">
        <v>76</v>
      </c>
      <c r="B118" s="21"/>
      <c r="C118" s="16">
        <f t="shared" ca="1" si="48"/>
        <v>1040</v>
      </c>
      <c r="D118" s="22">
        <f t="shared" ca="1" si="49"/>
        <v>1619.7312794790757</v>
      </c>
      <c r="E118" s="22">
        <f t="shared" ca="1" si="50"/>
        <v>-579.73127947907574</v>
      </c>
      <c r="F118" s="21"/>
      <c r="G118" s="26">
        <f t="shared" ca="1" si="51"/>
        <v>-579.73127947907574</v>
      </c>
      <c r="H118" s="16">
        <v>76</v>
      </c>
      <c r="I118" s="16">
        <f t="shared" ca="1" si="52"/>
        <v>0.25680272108843538</v>
      </c>
      <c r="J118" s="16">
        <f t="shared" ca="1" si="53"/>
        <v>0.74319727891156462</v>
      </c>
      <c r="K118" s="25">
        <f t="shared" ca="1" si="54"/>
        <v>-0.6532339874933456</v>
      </c>
      <c r="L118" s="16">
        <f t="shared" ca="1" si="55"/>
        <v>-444.92889226083071</v>
      </c>
      <c r="M118" s="16">
        <f t="shared" ca="1" si="56"/>
        <v>1</v>
      </c>
    </row>
    <row r="119" spans="1:13" x14ac:dyDescent="0.25">
      <c r="A119" s="22">
        <v>77</v>
      </c>
      <c r="B119" s="21"/>
      <c r="C119" s="16">
        <f t="shared" ca="1" si="48"/>
        <v>1175.2307692307693</v>
      </c>
      <c r="D119" s="22">
        <f t="shared" ca="1" si="49"/>
        <v>1645.8833035424914</v>
      </c>
      <c r="E119" s="22">
        <f t="shared" ca="1" si="50"/>
        <v>-470.65253431172209</v>
      </c>
      <c r="F119" s="21"/>
      <c r="G119" s="26">
        <f t="shared" ca="1" si="51"/>
        <v>-470.65253431172209</v>
      </c>
      <c r="H119" s="16">
        <v>77</v>
      </c>
      <c r="I119" s="16">
        <f t="shared" ca="1" si="52"/>
        <v>0.26020408163265307</v>
      </c>
      <c r="J119" s="16">
        <f t="shared" ca="1" si="53"/>
        <v>0.73979591836734693</v>
      </c>
      <c r="K119" s="25">
        <f t="shared" ca="1" si="54"/>
        <v>-0.64271636028056345</v>
      </c>
      <c r="L119" s="16">
        <f t="shared" ca="1" si="55"/>
        <v>-443.14661688375838</v>
      </c>
      <c r="M119" s="16">
        <f t="shared" ca="1" si="56"/>
        <v>1</v>
      </c>
    </row>
    <row r="120" spans="1:13" x14ac:dyDescent="0.25">
      <c r="A120" s="22">
        <v>78</v>
      </c>
      <c r="B120" s="21"/>
      <c r="C120" s="16">
        <f t="shared" ca="1" si="48"/>
        <v>1168.6363636363637</v>
      </c>
      <c r="D120" s="22">
        <f t="shared" ca="1" si="49"/>
        <v>1672.7611050716037</v>
      </c>
      <c r="E120" s="22">
        <f t="shared" ca="1" si="50"/>
        <v>-504.12474143523991</v>
      </c>
      <c r="F120" s="21"/>
      <c r="G120" s="26">
        <f t="shared" ca="1" si="51"/>
        <v>-504.12474143523991</v>
      </c>
      <c r="H120" s="16">
        <v>78</v>
      </c>
      <c r="I120" s="16">
        <f t="shared" ca="1" si="52"/>
        <v>0.26360544217687076</v>
      </c>
      <c r="J120" s="16">
        <f t="shared" ca="1" si="53"/>
        <v>0.73639455782312924</v>
      </c>
      <c r="K120" s="25">
        <f t="shared" ca="1" si="54"/>
        <v>-0.63226935547159802</v>
      </c>
      <c r="L120" s="16">
        <f t="shared" ca="1" si="55"/>
        <v>-442.01223390744394</v>
      </c>
      <c r="M120" s="16">
        <f t="shared" ca="1" si="56"/>
        <v>1</v>
      </c>
    </row>
    <row r="121" spans="1:13" x14ac:dyDescent="0.25">
      <c r="A121" s="22">
        <v>79</v>
      </c>
      <c r="B121" s="21"/>
      <c r="C121" s="16">
        <f t="shared" ca="1" si="48"/>
        <v>1297.1428571428571</v>
      </c>
      <c r="D121" s="22">
        <f t="shared" ca="1" si="49"/>
        <v>1700.3518916885826</v>
      </c>
      <c r="E121" s="22">
        <f t="shared" ca="1" si="50"/>
        <v>-403.20903454572544</v>
      </c>
      <c r="F121" s="21"/>
      <c r="G121" s="26">
        <f t="shared" ca="1" si="51"/>
        <v>-403.20903454572544</v>
      </c>
      <c r="H121" s="16">
        <v>79</v>
      </c>
      <c r="I121" s="16">
        <f t="shared" ca="1" si="52"/>
        <v>0.26700680272108845</v>
      </c>
      <c r="J121" s="16">
        <f t="shared" ca="1" si="53"/>
        <v>0.73299319727891155</v>
      </c>
      <c r="K121" s="25">
        <f t="shared" ca="1" si="54"/>
        <v>-0.62189090576028605</v>
      </c>
      <c r="L121" s="16">
        <f t="shared" ca="1" si="55"/>
        <v>-441.90337670282406</v>
      </c>
      <c r="M121" s="16">
        <f t="shared" ca="1" si="56"/>
        <v>1</v>
      </c>
    </row>
    <row r="122" spans="1:13" x14ac:dyDescent="0.25">
      <c r="A122" s="22">
        <v>80</v>
      </c>
      <c r="B122" s="21"/>
      <c r="C122" s="16">
        <f t="shared" ca="1" si="48"/>
        <v>1294.4615384615386</v>
      </c>
      <c r="D122" s="22">
        <f t="shared" ca="1" si="49"/>
        <v>1728.6425316733098</v>
      </c>
      <c r="E122" s="22">
        <f t="shared" ca="1" si="50"/>
        <v>-434.18099321177124</v>
      </c>
      <c r="F122" s="21"/>
      <c r="G122" s="26">
        <f t="shared" ca="1" si="51"/>
        <v>-434.18099321177124</v>
      </c>
      <c r="H122" s="16">
        <v>80</v>
      </c>
      <c r="I122" s="16">
        <f t="shared" ca="1" si="52"/>
        <v>0.27040816326530615</v>
      </c>
      <c r="J122" s="16">
        <f t="shared" ca="1" si="53"/>
        <v>0.72959183673469385</v>
      </c>
      <c r="K122" s="25">
        <f t="shared" ca="1" si="54"/>
        <v>-0.61157901372758072</v>
      </c>
      <c r="L122" s="16">
        <f t="shared" ca="1" si="55"/>
        <v>-440.01573690105386</v>
      </c>
      <c r="M122" s="16">
        <f t="shared" ca="1" si="56"/>
        <v>1</v>
      </c>
    </row>
    <row r="123" spans="1:13" x14ac:dyDescent="0.25">
      <c r="A123" s="22">
        <v>81</v>
      </c>
      <c r="B123" s="21"/>
      <c r="C123" s="16">
        <f t="shared" ca="1" si="48"/>
        <v>1379.909090909091</v>
      </c>
      <c r="D123" s="22">
        <f t="shared" ca="1" si="49"/>
        <v>1757.6195602133691</v>
      </c>
      <c r="E123" s="22">
        <f t="shared" ca="1" si="50"/>
        <v>-377.71046930427815</v>
      </c>
      <c r="F123" s="21"/>
      <c r="G123" s="26">
        <f t="shared" ca="1" si="51"/>
        <v>-377.71046930427815</v>
      </c>
      <c r="H123" s="16">
        <v>81</v>
      </c>
      <c r="I123" s="16">
        <f t="shared" ca="1" si="52"/>
        <v>0.27380952380952384</v>
      </c>
      <c r="J123" s="16">
        <f t="shared" ca="1" si="53"/>
        <v>0.72619047619047616</v>
      </c>
      <c r="K123" s="25">
        <f t="shared" ca="1" si="54"/>
        <v>-0.60133174837062486</v>
      </c>
      <c r="L123" s="16">
        <f t="shared" ca="1" si="55"/>
        <v>-435.36183915151378</v>
      </c>
      <c r="M123" s="16">
        <f t="shared" ca="1" si="56"/>
        <v>1</v>
      </c>
    </row>
    <row r="124" spans="1:13" x14ac:dyDescent="0.25">
      <c r="A124" s="22">
        <v>82</v>
      </c>
      <c r="B124" s="21"/>
      <c r="C124" s="16">
        <f t="shared" ca="1" si="48"/>
        <v>1384.2307692307693</v>
      </c>
      <c r="D124" s="22">
        <f t="shared" ca="1" si="49"/>
        <v>1787.2691858125652</v>
      </c>
      <c r="E124" s="22">
        <f t="shared" ca="1" si="50"/>
        <v>-403.0384165817959</v>
      </c>
      <c r="F124" s="21"/>
      <c r="G124" s="26">
        <f t="shared" ca="1" si="51"/>
        <v>-403.0384165817959</v>
      </c>
      <c r="H124" s="16">
        <v>82</v>
      </c>
      <c r="I124" s="16">
        <f t="shared" ca="1" si="52"/>
        <v>0.27721088435374147</v>
      </c>
      <c r="J124" s="16">
        <f t="shared" ca="1" si="53"/>
        <v>0.72278911564625847</v>
      </c>
      <c r="K124" s="25">
        <f t="shared" ca="1" si="54"/>
        <v>-0.59114724183873979</v>
      </c>
      <c r="L124" s="16">
        <f t="shared" ca="1" si="55"/>
        <v>-434.18099321177124</v>
      </c>
      <c r="M124" s="16">
        <f t="shared" ca="1" si="56"/>
        <v>1</v>
      </c>
    </row>
    <row r="125" spans="1:13" x14ac:dyDescent="0.25">
      <c r="A125" s="22">
        <v>83</v>
      </c>
      <c r="B125" s="21"/>
      <c r="C125" s="16">
        <f t="shared" ca="1" si="48"/>
        <v>1512.25</v>
      </c>
      <c r="D125" s="22">
        <f t="shared" ca="1" si="49"/>
        <v>1817.5772968549313</v>
      </c>
      <c r="E125" s="22">
        <f t="shared" ca="1" si="50"/>
        <v>-305.32729685493132</v>
      </c>
      <c r="F125" s="21"/>
      <c r="G125" s="26">
        <f t="shared" ca="1" si="51"/>
        <v>-305.32729685493132</v>
      </c>
      <c r="H125" s="16">
        <v>83</v>
      </c>
      <c r="I125" s="16">
        <f t="shared" ca="1" si="52"/>
        <v>0.28061224489795916</v>
      </c>
      <c r="J125" s="16">
        <f t="shared" ca="1" si="53"/>
        <v>0.71938775510204089</v>
      </c>
      <c r="K125" s="25">
        <f t="shared" ca="1" si="54"/>
        <v>-0.58102368636143009</v>
      </c>
      <c r="L125" s="16">
        <f t="shared" ca="1" si="55"/>
        <v>-432.95510984344071</v>
      </c>
      <c r="M125" s="16">
        <f t="shared" ca="1" si="56"/>
        <v>1</v>
      </c>
    </row>
    <row r="126" spans="1:13" x14ac:dyDescent="0.25">
      <c r="A126" s="22">
        <v>84</v>
      </c>
      <c r="B126" s="21"/>
      <c r="C126" s="16">
        <f t="shared" ca="1" si="48"/>
        <v>1499.75</v>
      </c>
      <c r="D126" s="22">
        <f t="shared" ca="1" si="49"/>
        <v>1848.5294683210939</v>
      </c>
      <c r="E126" s="22">
        <f t="shared" ca="1" si="50"/>
        <v>-348.77946832109387</v>
      </c>
      <c r="F126" s="21"/>
      <c r="G126" s="26">
        <f t="shared" ca="1" si="51"/>
        <v>-348.77946832109387</v>
      </c>
      <c r="H126" s="16">
        <v>84</v>
      </c>
      <c r="I126" s="16">
        <f t="shared" ca="1" si="52"/>
        <v>0.28401360544217685</v>
      </c>
      <c r="J126" s="16">
        <f t="shared" ca="1" si="53"/>
        <v>0.71598639455782309</v>
      </c>
      <c r="K126" s="25">
        <f t="shared" ca="1" si="54"/>
        <v>-0.57095933135475552</v>
      </c>
      <c r="L126" s="16">
        <f t="shared" ca="1" si="55"/>
        <v>-432.27193673464183</v>
      </c>
      <c r="M126" s="16">
        <f t="shared" ca="1" si="56"/>
        <v>1</v>
      </c>
    </row>
    <row r="127" spans="1:13" x14ac:dyDescent="0.25">
      <c r="A127" s="22">
        <v>85</v>
      </c>
      <c r="B127" s="21"/>
      <c r="C127" s="16">
        <f t="shared" ca="1" si="48"/>
        <v>1632.7857142857142</v>
      </c>
      <c r="D127" s="22">
        <f t="shared" ca="1" si="49"/>
        <v>1880.110968653798</v>
      </c>
      <c r="E127" s="22">
        <f t="shared" ca="1" si="50"/>
        <v>-247.32525436808373</v>
      </c>
      <c r="F127" s="21"/>
      <c r="G127" s="26">
        <f t="shared" ca="1" si="51"/>
        <v>-247.32525436808373</v>
      </c>
      <c r="H127" s="16">
        <v>85</v>
      </c>
      <c r="I127" s="16">
        <f t="shared" ca="1" si="52"/>
        <v>0.28741496598639454</v>
      </c>
      <c r="J127" s="16">
        <f t="shared" ca="1" si="53"/>
        <v>0.71258503401360551</v>
      </c>
      <c r="K127" s="25">
        <f t="shared" ca="1" si="54"/>
        <v>-0.56095248069351522</v>
      </c>
      <c r="L127" s="16">
        <f t="shared" ca="1" si="55"/>
        <v>-429.25397886827807</v>
      </c>
      <c r="M127" s="16">
        <f t="shared" ca="1" si="56"/>
        <v>1</v>
      </c>
    </row>
    <row r="128" spans="1:13" x14ac:dyDescent="0.25">
      <c r="A128" s="22">
        <v>86</v>
      </c>
      <c r="B128" s="21"/>
      <c r="C128" s="16">
        <f t="shared" ca="1" si="48"/>
        <v>1637</v>
      </c>
      <c r="D128" s="22">
        <f t="shared" ca="1" si="49"/>
        <v>1912.306766769334</v>
      </c>
      <c r="E128" s="22">
        <f t="shared" ca="1" si="50"/>
        <v>-275.30676676933399</v>
      </c>
      <c r="F128" s="21"/>
      <c r="G128" s="26">
        <f t="shared" ca="1" si="51"/>
        <v>-275.30676676933399</v>
      </c>
      <c r="H128" s="16">
        <v>86</v>
      </c>
      <c r="I128" s="16">
        <f t="shared" ca="1" si="52"/>
        <v>0.29081632653061223</v>
      </c>
      <c r="J128" s="16">
        <f t="shared" ca="1" si="53"/>
        <v>0.70918367346938771</v>
      </c>
      <c r="K128" s="25">
        <f t="shared" ca="1" si="54"/>
        <v>-0.5510014901377287</v>
      </c>
      <c r="L128" s="16">
        <f t="shared" ca="1" si="55"/>
        <v>-425.65035365945323</v>
      </c>
      <c r="M128" s="16">
        <f t="shared" ca="1" si="56"/>
        <v>1</v>
      </c>
    </row>
    <row r="129" spans="1:13" x14ac:dyDescent="0.25">
      <c r="A129" s="22">
        <v>87</v>
      </c>
      <c r="B129" s="21"/>
      <c r="C129" s="16">
        <f t="shared" ca="1" si="48"/>
        <v>1774.8461538461538</v>
      </c>
      <c r="D129" s="22">
        <f t="shared" ca="1" si="49"/>
        <v>1945.1015392115175</v>
      </c>
      <c r="E129" s="22">
        <f t="shared" ca="1" si="50"/>
        <v>-170.25538536536374</v>
      </c>
      <c r="F129" s="21"/>
      <c r="G129" s="26">
        <f t="shared" ca="1" si="51"/>
        <v>-170.25538536536374</v>
      </c>
      <c r="H129" s="16">
        <v>87</v>
      </c>
      <c r="I129" s="16">
        <f t="shared" ca="1" si="52"/>
        <v>0.29421768707482993</v>
      </c>
      <c r="J129" s="16">
        <f t="shared" ca="1" si="53"/>
        <v>0.70578231292517013</v>
      </c>
      <c r="K129" s="25">
        <f t="shared" ca="1" si="54"/>
        <v>-0.5411047649027958</v>
      </c>
      <c r="L129" s="16">
        <f t="shared" ca="1" si="55"/>
        <v>-407.91064539269041</v>
      </c>
      <c r="M129" s="16">
        <f t="shared" ca="1" si="56"/>
        <v>1</v>
      </c>
    </row>
    <row r="130" spans="1:13" x14ac:dyDescent="0.25">
      <c r="A130" s="22">
        <v>88</v>
      </c>
      <c r="B130" s="21"/>
      <c r="C130" s="16">
        <f t="shared" ca="1" si="48"/>
        <v>1769.4285714285713</v>
      </c>
      <c r="D130" s="22">
        <f t="shared" ca="1" si="49"/>
        <v>1978.479677444825</v>
      </c>
      <c r="E130" s="22">
        <f t="shared" ca="1" si="50"/>
        <v>-209.0511060162537</v>
      </c>
      <c r="F130" s="21"/>
      <c r="G130" s="26">
        <f t="shared" ca="1" si="51"/>
        <v>-209.0511060162537</v>
      </c>
      <c r="H130" s="16">
        <v>88</v>
      </c>
      <c r="I130" s="16">
        <f t="shared" ca="1" si="52"/>
        <v>0.29761904761904762</v>
      </c>
      <c r="J130" s="16">
        <f t="shared" ca="1" si="53"/>
        <v>0.70238095238095233</v>
      </c>
      <c r="K130" s="25">
        <f t="shared" ca="1" si="54"/>
        <v>-0.53126075736357459</v>
      </c>
      <c r="L130" s="16">
        <f t="shared" ca="1" si="55"/>
        <v>-406.39904949589254</v>
      </c>
      <c r="M130" s="16">
        <f t="shared" ca="1" si="56"/>
        <v>1</v>
      </c>
    </row>
    <row r="131" spans="1:13" x14ac:dyDescent="0.25">
      <c r="A131" s="22">
        <v>89</v>
      </c>
      <c r="B131" s="21"/>
      <c r="C131" s="16">
        <f t="shared" ca="1" si="48"/>
        <v>2031.8571428571429</v>
      </c>
      <c r="D131" s="22">
        <f t="shared" ca="1" si="49"/>
        <v>2012.4252952832112</v>
      </c>
      <c r="E131" s="22">
        <f t="shared" ca="1" si="50"/>
        <v>19.431847573931691</v>
      </c>
      <c r="F131" s="21"/>
      <c r="G131" s="26">
        <f t="shared" ca="1" si="51"/>
        <v>19.431847573931691</v>
      </c>
      <c r="H131" s="16">
        <v>89</v>
      </c>
      <c r="I131" s="16">
        <f t="shared" ca="1" si="52"/>
        <v>0.30102040816326531</v>
      </c>
      <c r="J131" s="16">
        <f t="shared" ca="1" si="53"/>
        <v>0.69897959183673475</v>
      </c>
      <c r="K131" s="25">
        <f t="shared" ca="1" si="54"/>
        <v>-0.521467964883363</v>
      </c>
      <c r="L131" s="16">
        <f t="shared" ca="1" si="55"/>
        <v>-403.20903454572544</v>
      </c>
      <c r="M131" s="16">
        <f t="shared" ca="1" si="56"/>
        <v>1</v>
      </c>
    </row>
    <row r="132" spans="1:13" x14ac:dyDescent="0.25">
      <c r="A132" s="22">
        <v>90</v>
      </c>
      <c r="B132" s="21"/>
      <c r="C132" s="16">
        <f t="shared" ca="1" si="48"/>
        <v>2031.3333333333333</v>
      </c>
      <c r="D132" s="22">
        <f t="shared" ca="1" si="49"/>
        <v>2046.922236451074</v>
      </c>
      <c r="E132" s="22">
        <f t="shared" ca="1" si="50"/>
        <v>-15.588903117740756</v>
      </c>
      <c r="F132" s="21"/>
      <c r="G132" s="26">
        <f t="shared" ca="1" si="51"/>
        <v>-15.588903117740756</v>
      </c>
      <c r="H132" s="16">
        <v>90</v>
      </c>
      <c r="I132" s="16">
        <f t="shared" ca="1" si="52"/>
        <v>0.304421768707483</v>
      </c>
      <c r="J132" s="16">
        <f t="shared" ca="1" si="53"/>
        <v>0.69557823129251695</v>
      </c>
      <c r="K132" s="25">
        <f t="shared" ca="1" si="54"/>
        <v>-0.51172492775947376</v>
      </c>
      <c r="L132" s="16">
        <f t="shared" ca="1" si="55"/>
        <v>-403.0384165817959</v>
      </c>
      <c r="M132" s="16">
        <f t="shared" ca="1" si="56"/>
        <v>1</v>
      </c>
    </row>
    <row r="133" spans="1:13" x14ac:dyDescent="0.25">
      <c r="A133" s="22">
        <v>91</v>
      </c>
      <c r="B133" s="21"/>
      <c r="C133" s="16">
        <f t="shared" ca="1" si="48"/>
        <v>2232.7857142857142</v>
      </c>
      <c r="D133" s="22">
        <f t="shared" ca="1" si="49"/>
        <v>2081.9540822727649</v>
      </c>
      <c r="E133" s="22">
        <f t="shared" ca="1" si="50"/>
        <v>150.83163201294929</v>
      </c>
      <c r="F133" s="21"/>
      <c r="G133" s="26">
        <f t="shared" ca="1" si="51"/>
        <v>150.83163201294929</v>
      </c>
      <c r="H133" s="16">
        <v>91</v>
      </c>
      <c r="I133" s="16">
        <f t="shared" ca="1" si="52"/>
        <v>0.30782312925170069</v>
      </c>
      <c r="J133" s="16">
        <f t="shared" ca="1" si="53"/>
        <v>0.69217687074829937</v>
      </c>
      <c r="K133" s="25">
        <f t="shared" ca="1" si="54"/>
        <v>-0.50203022727772151</v>
      </c>
      <c r="L133" s="16">
        <f t="shared" ca="1" si="55"/>
        <v>-400.97740676393721</v>
      </c>
      <c r="M133" s="16">
        <f t="shared" ca="1" si="56"/>
        <v>1</v>
      </c>
    </row>
    <row r="134" spans="1:13" x14ac:dyDescent="0.25">
      <c r="A134" s="22">
        <v>92</v>
      </c>
      <c r="B134" s="21"/>
      <c r="C134" s="16">
        <f t="shared" ca="1" si="48"/>
        <v>2237.8461538461538</v>
      </c>
      <c r="D134" s="22">
        <f t="shared" ca="1" si="49"/>
        <v>2117.5041594869913</v>
      </c>
      <c r="E134" s="22">
        <f t="shared" ca="1" si="50"/>
        <v>120.34199435916253</v>
      </c>
      <c r="F134" s="21"/>
      <c r="G134" s="26">
        <f t="shared" ca="1" si="51"/>
        <v>120.34199435916253</v>
      </c>
      <c r="H134" s="16">
        <v>92</v>
      </c>
      <c r="I134" s="16">
        <f t="shared" ca="1" si="52"/>
        <v>0.31122448979591838</v>
      </c>
      <c r="J134" s="16">
        <f t="shared" ca="1" si="53"/>
        <v>0.68877551020408156</v>
      </c>
      <c r="K134" s="25">
        <f t="shared" ca="1" si="54"/>
        <v>-0.49238248386872369</v>
      </c>
      <c r="L134" s="16">
        <f t="shared" ca="1" si="55"/>
        <v>-397.15891078286461</v>
      </c>
      <c r="M134" s="16">
        <f t="shared" ca="1" si="56"/>
        <v>1</v>
      </c>
    </row>
    <row r="135" spans="1:13" x14ac:dyDescent="0.25">
      <c r="A135" s="22">
        <v>93</v>
      </c>
      <c r="B135" s="21"/>
      <c r="C135" s="16">
        <f t="shared" ca="1" si="48"/>
        <v>2404.3636363636365</v>
      </c>
      <c r="D135" s="22">
        <f t="shared" ca="1" si="49"/>
        <v>2153.5555481823858</v>
      </c>
      <c r="E135" s="22">
        <f t="shared" ca="1" si="50"/>
        <v>250.8080881812507</v>
      </c>
      <c r="F135" s="21"/>
      <c r="G135" s="26">
        <f t="shared" ca="1" si="51"/>
        <v>250.8080881812507</v>
      </c>
      <c r="H135" s="16">
        <v>93</v>
      </c>
      <c r="I135" s="16">
        <f t="shared" ca="1" si="52"/>
        <v>0.31462585034013607</v>
      </c>
      <c r="J135" s="16">
        <f t="shared" ca="1" si="53"/>
        <v>0.68537414965986398</v>
      </c>
      <c r="K135" s="25">
        <f t="shared" ca="1" si="54"/>
        <v>-0.48278035535943747</v>
      </c>
      <c r="L135" s="16">
        <f t="shared" ca="1" si="55"/>
        <v>-392.59506559261717</v>
      </c>
      <c r="M135" s="16">
        <f t="shared" ca="1" si="56"/>
        <v>1</v>
      </c>
    </row>
    <row r="136" spans="1:13" x14ac:dyDescent="0.25">
      <c r="A136" s="22">
        <v>94</v>
      </c>
      <c r="B136" s="21"/>
      <c r="C136" s="16">
        <f t="shared" ca="1" si="48"/>
        <v>2396.5714285714284</v>
      </c>
      <c r="D136" s="22">
        <f t="shared" ca="1" si="49"/>
        <v>2190.091089850464</v>
      </c>
      <c r="E136" s="22">
        <f t="shared" ca="1" si="50"/>
        <v>206.48033872096448</v>
      </c>
      <c r="F136" s="21"/>
      <c r="G136" s="26">
        <f t="shared" ca="1" si="51"/>
        <v>206.48033872096448</v>
      </c>
      <c r="H136" s="16">
        <v>94</v>
      </c>
      <c r="I136" s="16">
        <f t="shared" ca="1" si="52"/>
        <v>0.31802721088435376</v>
      </c>
      <c r="J136" s="16">
        <f t="shared" ca="1" si="53"/>
        <v>0.68197278911564618</v>
      </c>
      <c r="K136" s="25">
        <f t="shared" ca="1" si="54"/>
        <v>-0.47322253531385122</v>
      </c>
      <c r="L136" s="16">
        <f t="shared" ca="1" si="55"/>
        <v>-387.60663581022538</v>
      </c>
      <c r="M136" s="16">
        <f t="shared" ca="1" si="56"/>
        <v>1</v>
      </c>
    </row>
    <row r="137" spans="1:13" x14ac:dyDescent="0.25">
      <c r="A137" s="22">
        <v>95</v>
      </c>
      <c r="B137" s="21"/>
      <c r="C137" s="16">
        <f t="shared" ca="1" si="48"/>
        <v>2575.2857142857142</v>
      </c>
      <c r="D137" s="22">
        <f t="shared" ca="1" si="49"/>
        <v>2227.0933955521523</v>
      </c>
      <c r="E137" s="22">
        <f t="shared" ca="1" si="50"/>
        <v>348.19231873356193</v>
      </c>
      <c r="F137" s="21"/>
      <c r="G137" s="26">
        <f t="shared" ca="1" si="51"/>
        <v>348.19231873356193</v>
      </c>
      <c r="H137" s="16">
        <v>95</v>
      </c>
      <c r="I137" s="16">
        <f t="shared" ca="1" si="52"/>
        <v>0.32142857142857145</v>
      </c>
      <c r="J137" s="16">
        <f t="shared" ca="1" si="53"/>
        <v>0.6785714285714286</v>
      </c>
      <c r="K137" s="25">
        <f t="shared" ca="1" si="54"/>
        <v>-0.46370775145717902</v>
      </c>
      <c r="L137" s="16">
        <f t="shared" ca="1" si="55"/>
        <v>-377.71046930427815</v>
      </c>
      <c r="M137" s="16">
        <f t="shared" ca="1" si="56"/>
        <v>1</v>
      </c>
    </row>
    <row r="138" spans="1:13" x14ac:dyDescent="0.25">
      <c r="A138" s="22">
        <v>96</v>
      </c>
      <c r="B138" s="21"/>
      <c r="C138" s="16">
        <f t="shared" ca="1" si="48"/>
        <v>2579.2727272727275</v>
      </c>
      <c r="D138" s="22">
        <f t="shared" ca="1" si="49"/>
        <v>2264.5448541939741</v>
      </c>
      <c r="E138" s="22">
        <f t="shared" ca="1" si="50"/>
        <v>314.72787307875342</v>
      </c>
      <c r="F138" s="21"/>
      <c r="G138" s="26">
        <f t="shared" ca="1" si="51"/>
        <v>314.72787307875342</v>
      </c>
      <c r="H138" s="16">
        <v>96</v>
      </c>
      <c r="I138" s="16">
        <f t="shared" ca="1" si="52"/>
        <v>0.32482993197278914</v>
      </c>
      <c r="J138" s="16">
        <f t="shared" ca="1" si="53"/>
        <v>0.6751700680272108</v>
      </c>
      <c r="K138" s="25">
        <f t="shared" ca="1" si="54"/>
        <v>-0.4542347641783262</v>
      </c>
      <c r="L138" s="16">
        <f t="shared" ca="1" si="55"/>
        <v>-373.96363052313336</v>
      </c>
      <c r="M138" s="16">
        <f t="shared" ca="1" si="56"/>
        <v>1</v>
      </c>
    </row>
    <row r="139" spans="1:13" x14ac:dyDescent="0.25">
      <c r="A139" s="22">
        <v>97</v>
      </c>
      <c r="B139" s="21"/>
      <c r="C139" s="16">
        <f t="shared" ca="1" si="48"/>
        <v>2722.8571428571427</v>
      </c>
      <c r="D139" s="22">
        <f t="shared" ca="1" si="49"/>
        <v>2302.4276409099798</v>
      </c>
      <c r="E139" s="22">
        <f t="shared" ca="1" si="50"/>
        <v>420.42950194716286</v>
      </c>
      <c r="F139" s="21"/>
      <c r="G139" s="26">
        <f t="shared" ca="1" si="51"/>
        <v>420.42950194716286</v>
      </c>
      <c r="H139" s="16">
        <v>97</v>
      </c>
      <c r="I139" s="16">
        <f t="shared" ca="1" si="52"/>
        <v>0.32823129251700678</v>
      </c>
      <c r="J139" s="16">
        <f t="shared" ca="1" si="53"/>
        <v>0.67176870748299322</v>
      </c>
      <c r="K139" s="25">
        <f t="shared" ca="1" si="54"/>
        <v>-0.44480236510575361</v>
      </c>
      <c r="L139" s="16">
        <f t="shared" ca="1" si="55"/>
        <v>-363.36043354583489</v>
      </c>
      <c r="M139" s="16">
        <f t="shared" ca="1" si="56"/>
        <v>1</v>
      </c>
    </row>
    <row r="140" spans="1:13" x14ac:dyDescent="0.25">
      <c r="A140" s="22">
        <v>98</v>
      </c>
      <c r="B140" s="21"/>
      <c r="C140" s="16">
        <f t="shared" ca="1" si="48"/>
        <v>2731.3846153846152</v>
      </c>
      <c r="D140" s="22">
        <f t="shared" ca="1" si="49"/>
        <v>2340.7237255454183</v>
      </c>
      <c r="E140" s="22">
        <f t="shared" ca="1" si="50"/>
        <v>390.6608898391969</v>
      </c>
      <c r="F140" s="21"/>
      <c r="G140" s="26">
        <f t="shared" ca="1" si="51"/>
        <v>390.6608898391969</v>
      </c>
      <c r="H140" s="16">
        <v>98</v>
      </c>
      <c r="I140" s="16">
        <f t="shared" ca="1" si="52"/>
        <v>0.33163265306122447</v>
      </c>
      <c r="J140" s="16">
        <f t="shared" ca="1" si="53"/>
        <v>0.66836734693877553</v>
      </c>
      <c r="K140" s="25">
        <f t="shared" ca="1" si="54"/>
        <v>-0.43540937575222288</v>
      </c>
      <c r="L140" s="16">
        <f t="shared" ca="1" si="55"/>
        <v>-359.22041031727167</v>
      </c>
      <c r="M140" s="16">
        <f t="shared" ca="1" si="56"/>
        <v>1</v>
      </c>
    </row>
    <row r="141" spans="1:13" x14ac:dyDescent="0.25">
      <c r="A141" s="22">
        <v>99</v>
      </c>
      <c r="B141" s="21"/>
      <c r="C141" s="16">
        <f t="shared" ca="1" si="48"/>
        <v>2889.6428571428573</v>
      </c>
      <c r="D141" s="22">
        <f t="shared" ca="1" si="49"/>
        <v>2379.41488123811</v>
      </c>
      <c r="E141" s="22">
        <f t="shared" ca="1" si="50"/>
        <v>510.22797590474738</v>
      </c>
      <c r="F141" s="21"/>
      <c r="G141" s="26">
        <f t="shared" ca="1" si="51"/>
        <v>510.22797590474738</v>
      </c>
      <c r="H141" s="16">
        <v>99</v>
      </c>
      <c r="I141" s="16">
        <f t="shared" ca="1" si="52"/>
        <v>0.33503401360544216</v>
      </c>
      <c r="J141" s="16">
        <f t="shared" ca="1" si="53"/>
        <v>0.66496598639455784</v>
      </c>
      <c r="K141" s="25">
        <f t="shared" ca="1" si="54"/>
        <v>-0.42605464622421207</v>
      </c>
      <c r="L141" s="16">
        <f t="shared" ca="1" si="55"/>
        <v>-348.77946832109387</v>
      </c>
      <c r="M141" s="16">
        <f t="shared" ca="1" si="56"/>
        <v>1</v>
      </c>
    </row>
    <row r="142" spans="1:13" x14ac:dyDescent="0.25">
      <c r="A142" s="22">
        <v>100</v>
      </c>
      <c r="B142" s="21"/>
      <c r="C142" s="16">
        <f t="shared" ca="1" si="48"/>
        <v>2887.3076923076924</v>
      </c>
      <c r="D142" s="22">
        <f t="shared" ca="1" si="49"/>
        <v>2418.4826930934532</v>
      </c>
      <c r="E142" s="22">
        <f t="shared" ca="1" si="50"/>
        <v>468.82499921423914</v>
      </c>
      <c r="F142" s="21"/>
      <c r="G142" s="26">
        <f t="shared" ca="1" si="51"/>
        <v>468.82499921423914</v>
      </c>
      <c r="H142" s="16">
        <v>100</v>
      </c>
      <c r="I142" s="16">
        <f t="shared" ca="1" si="52"/>
        <v>0.33843537414965985</v>
      </c>
      <c r="J142" s="16">
        <f t="shared" ca="1" si="53"/>
        <v>0.66156462585034015</v>
      </c>
      <c r="K142" s="25">
        <f t="shared" ca="1" si="54"/>
        <v>-0.41673705399208422</v>
      </c>
      <c r="L142" s="16">
        <f t="shared" ca="1" si="55"/>
        <v>-344.15433788816972</v>
      </c>
      <c r="M142" s="16">
        <f t="shared" ca="1" si="56"/>
        <v>1</v>
      </c>
    </row>
    <row r="143" spans="1:13" x14ac:dyDescent="0.25">
      <c r="A143" s="22">
        <v>101</v>
      </c>
      <c r="B143" s="21"/>
      <c r="C143" s="16">
        <f t="shared" ca="1" si="48"/>
        <v>3126.4615384615386</v>
      </c>
      <c r="D143" s="22">
        <f t="shared" ca="1" si="49"/>
        <v>2457.9085669489114</v>
      </c>
      <c r="E143" s="22">
        <f t="shared" ca="1" si="50"/>
        <v>668.55297151262721</v>
      </c>
      <c r="F143" s="21"/>
      <c r="G143" s="26">
        <f t="shared" ca="1" si="51"/>
        <v>668.55297151262721</v>
      </c>
      <c r="H143" s="16">
        <v>101</v>
      </c>
      <c r="I143" s="16">
        <f t="shared" ca="1" si="52"/>
        <v>0.34183673469387754</v>
      </c>
      <c r="J143" s="16">
        <f t="shared" ca="1" si="53"/>
        <v>0.65816326530612246</v>
      </c>
      <c r="K143" s="25">
        <f t="shared" ca="1" si="54"/>
        <v>-0.40745550271735576</v>
      </c>
      <c r="L143" s="16">
        <f t="shared" ca="1" si="55"/>
        <v>-344.09124268659798</v>
      </c>
      <c r="M143" s="16">
        <f t="shared" ca="1" si="56"/>
        <v>1</v>
      </c>
    </row>
    <row r="144" spans="1:13" x14ac:dyDescent="0.25">
      <c r="A144" s="22">
        <v>102</v>
      </c>
      <c r="B144" s="21"/>
      <c r="C144" s="16">
        <f t="shared" ca="1" si="48"/>
        <v>3142.3333333333335</v>
      </c>
      <c r="D144" s="22">
        <f t="shared" ca="1" si="49"/>
        <v>2497.6737382238234</v>
      </c>
      <c r="E144" s="22">
        <f t="shared" ca="1" si="50"/>
        <v>644.65959510951006</v>
      </c>
      <c r="F144" s="21"/>
      <c r="G144" s="26">
        <f t="shared" ca="1" si="51"/>
        <v>644.65959510951006</v>
      </c>
      <c r="H144" s="16">
        <v>102</v>
      </c>
      <c r="I144" s="16">
        <f t="shared" ca="1" si="52"/>
        <v>0.34523809523809523</v>
      </c>
      <c r="J144" s="16">
        <f t="shared" ca="1" si="53"/>
        <v>0.65476190476190477</v>
      </c>
      <c r="K144" s="25">
        <f t="shared" ca="1" si="54"/>
        <v>-0.39820892113366041</v>
      </c>
      <c r="L144" s="16">
        <f t="shared" ca="1" si="55"/>
        <v>-338.96390787791461</v>
      </c>
      <c r="M144" s="16">
        <f t="shared" ca="1" si="56"/>
        <v>1</v>
      </c>
    </row>
    <row r="145" spans="1:13" x14ac:dyDescent="0.25">
      <c r="A145" s="22">
        <v>103</v>
      </c>
      <c r="B145" s="21"/>
      <c r="C145" s="16">
        <f t="shared" ca="1" si="48"/>
        <v>3312.7692307692309</v>
      </c>
      <c r="D145" s="22">
        <f t="shared" ca="1" si="49"/>
        <v>2537.7592808503414</v>
      </c>
      <c r="E145" s="22">
        <f t="shared" ca="1" si="50"/>
        <v>775.00994991888956</v>
      </c>
      <c r="F145" s="21"/>
      <c r="G145" s="26">
        <f t="shared" ca="1" si="51"/>
        <v>775.00994991888956</v>
      </c>
      <c r="H145" s="16">
        <v>103</v>
      </c>
      <c r="I145" s="16">
        <f t="shared" ca="1" si="52"/>
        <v>0.34863945578231292</v>
      </c>
      <c r="J145" s="16">
        <f t="shared" ca="1" si="53"/>
        <v>0.65136054421768708</v>
      </c>
      <c r="K145" s="25">
        <f t="shared" ca="1" si="54"/>
        <v>-0.38899626197822873</v>
      </c>
      <c r="L145" s="16">
        <f t="shared" ca="1" si="55"/>
        <v>-330.27090885642156</v>
      </c>
      <c r="M145" s="16">
        <f t="shared" ca="1" si="56"/>
        <v>1</v>
      </c>
    </row>
    <row r="146" spans="1:13" x14ac:dyDescent="0.25">
      <c r="A146" s="22">
        <v>104</v>
      </c>
      <c r="B146" s="21"/>
      <c r="C146" s="16">
        <f t="shared" ca="1" si="48"/>
        <v>3312.7692307692309</v>
      </c>
      <c r="D146" s="22">
        <f t="shared" ca="1" si="49"/>
        <v>2578.1461162811979</v>
      </c>
      <c r="E146" s="22">
        <f t="shared" ca="1" si="50"/>
        <v>734.62311448803302</v>
      </c>
      <c r="F146" s="21"/>
      <c r="G146" s="26">
        <f t="shared" ca="1" si="51"/>
        <v>734.62311448803302</v>
      </c>
      <c r="H146" s="16">
        <v>104</v>
      </c>
      <c r="I146" s="16">
        <f t="shared" ca="1" si="52"/>
        <v>0.35204081632653061</v>
      </c>
      <c r="J146" s="16">
        <f t="shared" ca="1" si="53"/>
        <v>0.64795918367346939</v>
      </c>
      <c r="K146" s="25">
        <f t="shared" ca="1" si="54"/>
        <v>-0.37981650097091346</v>
      </c>
      <c r="L146" s="16">
        <f t="shared" ca="1" si="55"/>
        <v>-322.01975382185037</v>
      </c>
      <c r="M146" s="16">
        <f t="shared" ca="1" si="56"/>
        <v>1</v>
      </c>
    </row>
    <row r="147" spans="1:13" x14ac:dyDescent="0.25">
      <c r="A147" s="22">
        <v>105</v>
      </c>
      <c r="B147" s="21"/>
      <c r="C147" s="16">
        <f t="shared" ca="1" si="48"/>
        <v>3429.6923076923076</v>
      </c>
      <c r="D147" s="22">
        <f t="shared" ca="1" si="49"/>
        <v>2618.815022570072</v>
      </c>
      <c r="E147" s="22">
        <f t="shared" ca="1" si="50"/>
        <v>810.87728512223566</v>
      </c>
      <c r="F147" s="21"/>
      <c r="G147" s="26">
        <f t="shared" ca="1" si="51"/>
        <v>810.87728512223566</v>
      </c>
      <c r="H147" s="16">
        <v>105</v>
      </c>
      <c r="I147" s="16">
        <f t="shared" ca="1" si="52"/>
        <v>0.35544217687074831</v>
      </c>
      <c r="J147" s="16">
        <f t="shared" ca="1" si="53"/>
        <v>0.64455782312925169</v>
      </c>
      <c r="K147" s="25">
        <f t="shared" ca="1" si="54"/>
        <v>-0.37066863583798498</v>
      </c>
      <c r="L147" s="16">
        <f t="shared" ca="1" si="55"/>
        <v>-319.12869136101608</v>
      </c>
      <c r="M147" s="16">
        <f t="shared" ca="1" si="56"/>
        <v>1</v>
      </c>
    </row>
    <row r="148" spans="1:13" x14ac:dyDescent="0.25">
      <c r="A148" s="22">
        <v>106</v>
      </c>
      <c r="B148" s="21"/>
      <c r="C148" s="16">
        <f t="shared" ca="1" si="48"/>
        <v>3462.4166666666665</v>
      </c>
      <c r="D148" s="22">
        <f t="shared" ca="1" si="49"/>
        <v>2659.7466435201918</v>
      </c>
      <c r="E148" s="22">
        <f t="shared" ca="1" si="50"/>
        <v>802.6700231464747</v>
      </c>
      <c r="F148" s="21"/>
      <c r="G148" s="26">
        <f t="shared" ca="1" si="51"/>
        <v>802.6700231464747</v>
      </c>
      <c r="H148" s="16">
        <v>106</v>
      </c>
      <c r="I148" s="16">
        <f t="shared" ca="1" si="52"/>
        <v>0.358843537414966</v>
      </c>
      <c r="J148" s="16">
        <f t="shared" ca="1" si="53"/>
        <v>0.641156462585034</v>
      </c>
      <c r="K148" s="25">
        <f t="shared" ca="1" si="54"/>
        <v>-0.36155168537809629</v>
      </c>
      <c r="L148" s="16">
        <f t="shared" ca="1" si="55"/>
        <v>-315.69637727712461</v>
      </c>
      <c r="M148" s="16">
        <f t="shared" ca="1" si="56"/>
        <v>1</v>
      </c>
    </row>
    <row r="149" spans="1:13" x14ac:dyDescent="0.25">
      <c r="A149" s="22">
        <v>107</v>
      </c>
      <c r="B149" s="21"/>
      <c r="C149" s="16">
        <f t="shared" ca="1" si="48"/>
        <v>3525</v>
      </c>
      <c r="D149" s="22">
        <f t="shared" ca="1" si="49"/>
        <v>2700.921497896833</v>
      </c>
      <c r="E149" s="22">
        <f t="shared" ca="1" si="50"/>
        <v>824.07850210316701</v>
      </c>
      <c r="F149" s="21"/>
      <c r="G149" s="26">
        <f t="shared" ca="1" si="51"/>
        <v>824.07850210316701</v>
      </c>
      <c r="H149" s="16">
        <v>107</v>
      </c>
      <c r="I149" s="16">
        <f t="shared" ca="1" si="52"/>
        <v>0.36224489795918369</v>
      </c>
      <c r="J149" s="16">
        <f t="shared" ca="1" si="53"/>
        <v>0.63775510204081631</v>
      </c>
      <c r="K149" s="25">
        <f t="shared" ca="1" si="54"/>
        <v>-0.35246468856798852</v>
      </c>
      <c r="L149" s="16">
        <f t="shared" ca="1" si="55"/>
        <v>-314.15776422716863</v>
      </c>
      <c r="M149" s="16">
        <f t="shared" ca="1" si="56"/>
        <v>1</v>
      </c>
    </row>
    <row r="150" spans="1:13" x14ac:dyDescent="0.25">
      <c r="A150" s="22">
        <v>108</v>
      </c>
      <c r="B150" s="21"/>
      <c r="C150" s="16">
        <f t="shared" ca="1" si="48"/>
        <v>3538.5555555555557</v>
      </c>
      <c r="D150" s="22">
        <f t="shared" ca="1" si="49"/>
        <v>2742.3199886993348</v>
      </c>
      <c r="E150" s="22">
        <f t="shared" ca="1" si="50"/>
        <v>796.23556685622088</v>
      </c>
      <c r="F150" s="21"/>
      <c r="G150" s="26">
        <f t="shared" ca="1" si="51"/>
        <v>796.23556685622088</v>
      </c>
      <c r="H150" s="16">
        <v>108</v>
      </c>
      <c r="I150" s="16">
        <f t="shared" ca="1" si="52"/>
        <v>0.36564625850340138</v>
      </c>
      <c r="J150" s="16">
        <f t="shared" ca="1" si="53"/>
        <v>0.63435374149659862</v>
      </c>
      <c r="K150" s="25">
        <f t="shared" ca="1" si="54"/>
        <v>-0.34340670370565268</v>
      </c>
      <c r="L150" s="16">
        <f t="shared" ca="1" si="55"/>
        <v>-312.89276396761738</v>
      </c>
      <c r="M150" s="16">
        <f t="shared" ca="1" si="56"/>
        <v>1</v>
      </c>
    </row>
    <row r="151" spans="1:13" x14ac:dyDescent="0.25">
      <c r="A151" s="22">
        <v>109</v>
      </c>
      <c r="B151" s="21"/>
      <c r="C151" s="16">
        <f t="shared" ca="1" si="48"/>
        <v>3646.25</v>
      </c>
      <c r="D151" s="22">
        <f t="shared" ca="1" si="49"/>
        <v>2783.9224124882121</v>
      </c>
      <c r="E151" s="22">
        <f t="shared" ca="1" si="50"/>
        <v>862.3275875117879</v>
      </c>
      <c r="F151" s="21"/>
      <c r="G151" s="26">
        <f t="shared" ca="1" si="51"/>
        <v>862.3275875117879</v>
      </c>
      <c r="H151" s="16">
        <v>109</v>
      </c>
      <c r="I151" s="16">
        <f t="shared" ca="1" si="52"/>
        <v>0.36904761904761907</v>
      </c>
      <c r="J151" s="16">
        <f t="shared" ca="1" si="53"/>
        <v>0.63095238095238093</v>
      </c>
      <c r="K151" s="25">
        <f t="shared" ca="1" si="54"/>
        <v>-0.33437680758881422</v>
      </c>
      <c r="L151" s="16">
        <f t="shared" ca="1" si="55"/>
        <v>-311.65866607494718</v>
      </c>
      <c r="M151" s="16">
        <f t="shared" ca="1" si="56"/>
        <v>1</v>
      </c>
    </row>
    <row r="152" spans="1:13" x14ac:dyDescent="0.25">
      <c r="A152" s="22">
        <v>110</v>
      </c>
      <c r="B152" s="21"/>
      <c r="C152" s="16">
        <f t="shared" ca="1" si="48"/>
        <v>3631.7857142857142</v>
      </c>
      <c r="D152" s="22">
        <f t="shared" ca="1" si="49"/>
        <v>2825.70896876292</v>
      </c>
      <c r="E152" s="22">
        <f t="shared" ca="1" si="50"/>
        <v>806.07674552279423</v>
      </c>
      <c r="F152" s="21"/>
      <c r="G152" s="26">
        <f t="shared" ca="1" si="51"/>
        <v>806.07674552279423</v>
      </c>
      <c r="H152" s="16">
        <v>110</v>
      </c>
      <c r="I152" s="16">
        <f t="shared" ca="1" si="52"/>
        <v>0.37244897959183676</v>
      </c>
      <c r="J152" s="16">
        <f t="shared" ca="1" si="53"/>
        <v>0.62755102040816324</v>
      </c>
      <c r="K152" s="25">
        <f t="shared" ca="1" si="54"/>
        <v>-0.32537409472672818</v>
      </c>
      <c r="L152" s="16">
        <f t="shared" ca="1" si="55"/>
        <v>-307.03071338707559</v>
      </c>
      <c r="M152" s="16">
        <f t="shared" ca="1" si="56"/>
        <v>1</v>
      </c>
    </row>
    <row r="153" spans="1:13" x14ac:dyDescent="0.25">
      <c r="A153" s="22">
        <v>111</v>
      </c>
      <c r="B153" s="21"/>
      <c r="C153" s="16">
        <f t="shared" ca="1" si="48"/>
        <v>3700.3571428571427</v>
      </c>
      <c r="D153" s="22">
        <f t="shared" ca="1" si="49"/>
        <v>2867.6597693858216</v>
      </c>
      <c r="E153" s="22">
        <f t="shared" ca="1" si="50"/>
        <v>832.69737347132104</v>
      </c>
      <c r="F153" s="21"/>
      <c r="G153" s="26">
        <f t="shared" ca="1" si="51"/>
        <v>832.69737347132104</v>
      </c>
      <c r="H153" s="16">
        <v>111</v>
      </c>
      <c r="I153" s="16">
        <f t="shared" ca="1" si="52"/>
        <v>0.37585034013605439</v>
      </c>
      <c r="J153" s="16">
        <f t="shared" ca="1" si="53"/>
        <v>0.62414965986394555</v>
      </c>
      <c r="K153" s="25">
        <f t="shared" ca="1" si="54"/>
        <v>-0.31639767658340417</v>
      </c>
      <c r="L153" s="16">
        <f t="shared" ca="1" si="55"/>
        <v>-305.32729685493132</v>
      </c>
      <c r="M153" s="16">
        <f t="shared" ca="1" si="56"/>
        <v>1</v>
      </c>
    </row>
    <row r="154" spans="1:13" x14ac:dyDescent="0.25">
      <c r="A154" s="22">
        <v>112</v>
      </c>
      <c r="B154" s="21"/>
      <c r="C154" s="16">
        <f t="shared" ca="1" si="48"/>
        <v>3717.25</v>
      </c>
      <c r="D154" s="22">
        <f t="shared" ca="1" si="49"/>
        <v>2909.7548480478713</v>
      </c>
      <c r="E154" s="22">
        <f t="shared" ca="1" si="50"/>
        <v>807.49515195212871</v>
      </c>
      <c r="F154" s="21"/>
      <c r="G154" s="26">
        <f t="shared" ca="1" si="51"/>
        <v>807.49515195212871</v>
      </c>
      <c r="H154" s="16">
        <v>112</v>
      </c>
      <c r="I154" s="16">
        <f t="shared" ca="1" si="52"/>
        <v>0.37925170068027209</v>
      </c>
      <c r="J154" s="16">
        <f t="shared" ca="1" si="53"/>
        <v>0.62074829931972797</v>
      </c>
      <c r="K154" s="25">
        <f t="shared" ca="1" si="54"/>
        <v>-0.30744668085048416</v>
      </c>
      <c r="L154" s="16">
        <f t="shared" ca="1" si="55"/>
        <v>-286.60318385118353</v>
      </c>
      <c r="M154" s="16">
        <f t="shared" ca="1" si="56"/>
        <v>1</v>
      </c>
    </row>
    <row r="155" spans="1:13" x14ac:dyDescent="0.25">
      <c r="A155" s="22">
        <v>113</v>
      </c>
      <c r="B155" s="21"/>
      <c r="C155" s="16">
        <f t="shared" ca="1" si="48"/>
        <v>3852.6153846153848</v>
      </c>
      <c r="D155" s="22">
        <f t="shared" ca="1" si="49"/>
        <v>2951.9741697714862</v>
      </c>
      <c r="E155" s="22">
        <f t="shared" ca="1" si="50"/>
        <v>900.64121484389852</v>
      </c>
      <c r="F155" s="21"/>
      <c r="G155" s="26">
        <f t="shared" ca="1" si="51"/>
        <v>900.64121484389852</v>
      </c>
      <c r="H155" s="16">
        <v>113</v>
      </c>
      <c r="I155" s="16">
        <f t="shared" ca="1" si="52"/>
        <v>0.38265306122448978</v>
      </c>
      <c r="J155" s="16">
        <f t="shared" ca="1" si="53"/>
        <v>0.61734693877551017</v>
      </c>
      <c r="K155" s="25">
        <f t="shared" ca="1" si="54"/>
        <v>-0.29852025074811001</v>
      </c>
      <c r="L155" s="16">
        <f t="shared" ca="1" si="55"/>
        <v>-275.30676676933399</v>
      </c>
      <c r="M155" s="16">
        <f t="shared" ca="1" si="56"/>
        <v>1</v>
      </c>
    </row>
    <row r="156" spans="1:13" x14ac:dyDescent="0.25">
      <c r="A156" s="22">
        <v>114</v>
      </c>
      <c r="B156" s="21"/>
      <c r="C156" s="16">
        <f t="shared" ca="1" si="48"/>
        <v>3886.2222222222222</v>
      </c>
      <c r="D156" s="22">
        <f t="shared" ca="1" si="49"/>
        <v>2994.2976404461174</v>
      </c>
      <c r="E156" s="22">
        <f t="shared" ca="1" si="50"/>
        <v>891.92458177610479</v>
      </c>
      <c r="F156" s="21"/>
      <c r="G156" s="26">
        <f t="shared" ca="1" si="51"/>
        <v>891.92458177610479</v>
      </c>
      <c r="H156" s="16">
        <v>114</v>
      </c>
      <c r="I156" s="16">
        <f t="shared" ca="1" si="52"/>
        <v>0.38605442176870747</v>
      </c>
      <c r="J156" s="16">
        <f t="shared" ca="1" si="53"/>
        <v>0.61394557823129259</v>
      </c>
      <c r="K156" s="25">
        <f t="shared" ca="1" si="54"/>
        <v>-0.28961754435220505</v>
      </c>
      <c r="L156" s="16">
        <f t="shared" ca="1" si="55"/>
        <v>-272.62498199955189</v>
      </c>
      <c r="M156" s="16">
        <f t="shared" ca="1" si="56"/>
        <v>1</v>
      </c>
    </row>
    <row r="157" spans="1:13" x14ac:dyDescent="0.25">
      <c r="A157" s="22">
        <v>115</v>
      </c>
      <c r="B157" s="21"/>
      <c r="C157" s="16">
        <f t="shared" ca="1" si="48"/>
        <v>3938.3846153846152</v>
      </c>
      <c r="D157" s="22">
        <f t="shared" ca="1" si="49"/>
        <v>3036.705116391955</v>
      </c>
      <c r="E157" s="22">
        <f t="shared" ca="1" si="50"/>
        <v>901.67949899266023</v>
      </c>
      <c r="F157" s="21"/>
      <c r="G157" s="26">
        <f t="shared" ca="1" si="51"/>
        <v>901.67949899266023</v>
      </c>
      <c r="H157" s="16">
        <v>115</v>
      </c>
      <c r="I157" s="16">
        <f t="shared" ca="1" si="52"/>
        <v>0.38945578231292516</v>
      </c>
      <c r="J157" s="16">
        <f t="shared" ca="1" si="53"/>
        <v>0.61054421768707479</v>
      </c>
      <c r="K157" s="25">
        <f t="shared" ca="1" si="54"/>
        <v>-0.28073773394669393</v>
      </c>
      <c r="L157" s="16">
        <f t="shared" ca="1" si="55"/>
        <v>-265.88322235152054</v>
      </c>
      <c r="M157" s="16">
        <f t="shared" ca="1" si="56"/>
        <v>1</v>
      </c>
    </row>
    <row r="158" spans="1:13" x14ac:dyDescent="0.25">
      <c r="A158" s="22">
        <v>116</v>
      </c>
      <c r="B158" s="21"/>
      <c r="C158" s="16">
        <f t="shared" ca="1" si="48"/>
        <v>3959.5714285714284</v>
      </c>
      <c r="D158" s="22">
        <f t="shared" ca="1" si="49"/>
        <v>3079.1764139472307</v>
      </c>
      <c r="E158" s="22">
        <f t="shared" ca="1" si="50"/>
        <v>880.39501462419776</v>
      </c>
      <c r="F158" s="21"/>
      <c r="G158" s="26">
        <f t="shared" ca="1" si="51"/>
        <v>880.39501462419776</v>
      </c>
      <c r="H158" s="16">
        <v>116</v>
      </c>
      <c r="I158" s="16">
        <f t="shared" ca="1" si="52"/>
        <v>0.39285714285714285</v>
      </c>
      <c r="J158" s="16">
        <f t="shared" ca="1" si="53"/>
        <v>0.60714285714285721</v>
      </c>
      <c r="K158" s="25">
        <f t="shared" ca="1" si="54"/>
        <v>-0.27188000539926088</v>
      </c>
      <c r="L158" s="16">
        <f t="shared" ca="1" si="55"/>
        <v>-254.22504174055211</v>
      </c>
      <c r="M158" s="16">
        <f t="shared" ca="1" si="56"/>
        <v>1</v>
      </c>
    </row>
    <row r="159" spans="1:13" x14ac:dyDescent="0.25">
      <c r="A159" s="22">
        <v>117</v>
      </c>
      <c r="B159" s="21"/>
      <c r="C159" s="16">
        <f t="shared" ca="1" si="48"/>
        <v>4029.6666666666665</v>
      </c>
      <c r="D159" s="22">
        <f t="shared" ca="1" si="49"/>
        <v>3121.6913190745431</v>
      </c>
      <c r="E159" s="22">
        <f t="shared" ca="1" si="50"/>
        <v>907.9753475921234</v>
      </c>
      <c r="F159" s="21"/>
      <c r="G159" s="26">
        <f t="shared" ca="1" si="51"/>
        <v>907.9753475921234</v>
      </c>
      <c r="H159" s="16">
        <v>117</v>
      </c>
      <c r="I159" s="16">
        <f t="shared" ca="1" si="52"/>
        <v>0.39625850340136054</v>
      </c>
      <c r="J159" s="16">
        <f t="shared" ca="1" si="53"/>
        <v>0.6037414965986394</v>
      </c>
      <c r="K159" s="25">
        <f t="shared" ca="1" si="54"/>
        <v>-0.26304355755933101</v>
      </c>
      <c r="L159" s="16">
        <f t="shared" ca="1" si="55"/>
        <v>-247.32525436808373</v>
      </c>
      <c r="M159" s="16">
        <f t="shared" ca="1" si="56"/>
        <v>1</v>
      </c>
    </row>
    <row r="160" spans="1:13" x14ac:dyDescent="0.25">
      <c r="A160" s="22">
        <v>118</v>
      </c>
      <c r="B160" s="21"/>
      <c r="C160" s="16">
        <f t="shared" ca="1" si="48"/>
        <v>4017.6153846153848</v>
      </c>
      <c r="D160" s="22">
        <f t="shared" ca="1" si="49"/>
        <v>3164.2295969816555</v>
      </c>
      <c r="E160" s="22">
        <f t="shared" ca="1" si="50"/>
        <v>853.38578763372925</v>
      </c>
      <c r="F160" s="21"/>
      <c r="G160" s="26">
        <f t="shared" ca="1" si="51"/>
        <v>853.38578763372925</v>
      </c>
      <c r="H160" s="16">
        <v>118</v>
      </c>
      <c r="I160" s="16">
        <f t="shared" ca="1" si="52"/>
        <v>0.39965986394557823</v>
      </c>
      <c r="J160" s="16">
        <f t="shared" ca="1" si="53"/>
        <v>0.60034013605442182</v>
      </c>
      <c r="K160" s="25">
        <f t="shared" ca="1" si="54"/>
        <v>-0.25422760167702679</v>
      </c>
      <c r="L160" s="16">
        <f t="shared" ca="1" si="55"/>
        <v>-244.46903336941273</v>
      </c>
      <c r="M160" s="16">
        <f t="shared" ca="1" si="56"/>
        <v>1</v>
      </c>
    </row>
    <row r="161" spans="1:13" x14ac:dyDescent="0.25">
      <c r="A161" s="22">
        <v>119</v>
      </c>
      <c r="B161" s="21"/>
      <c r="C161" s="16">
        <f t="shared" ca="1" si="48"/>
        <v>4081.6923076923076</v>
      </c>
      <c r="D161" s="22">
        <f t="shared" ca="1" si="49"/>
        <v>3206.7710017521458</v>
      </c>
      <c r="E161" s="22">
        <f t="shared" ca="1" si="50"/>
        <v>874.9213059401618</v>
      </c>
      <c r="F161" s="21"/>
      <c r="G161" s="26">
        <f t="shared" ca="1" si="51"/>
        <v>874.9213059401618</v>
      </c>
      <c r="H161" s="16">
        <v>119</v>
      </c>
      <c r="I161" s="16">
        <f t="shared" ca="1" si="52"/>
        <v>0.40306122448979592</v>
      </c>
      <c r="J161" s="16">
        <f t="shared" ca="1" si="53"/>
        <v>0.59693877551020402</v>
      </c>
      <c r="K161" s="25">
        <f t="shared" ca="1" si="54"/>
        <v>-0.24543136084192316</v>
      </c>
      <c r="L161" s="16">
        <f t="shared" ca="1" si="55"/>
        <v>-237.12181552260517</v>
      </c>
      <c r="M161" s="16">
        <f t="shared" ca="1" si="56"/>
        <v>1</v>
      </c>
    </row>
    <row r="162" spans="1:13" x14ac:dyDescent="0.25">
      <c r="A162" s="22">
        <v>120</v>
      </c>
      <c r="B162" s="21"/>
      <c r="C162" s="16">
        <f t="shared" ca="1" si="48"/>
        <v>4081.4545454545455</v>
      </c>
      <c r="D162" s="22">
        <f t="shared" ca="1" si="49"/>
        <v>3249.295285981379</v>
      </c>
      <c r="E162" s="22">
        <f t="shared" ca="1" si="50"/>
        <v>832.15925947316646</v>
      </c>
      <c r="F162" s="21"/>
      <c r="G162" s="26">
        <f t="shared" ca="1" si="51"/>
        <v>832.15925947316646</v>
      </c>
      <c r="H162" s="16">
        <v>120</v>
      </c>
      <c r="I162" s="16">
        <f t="shared" ca="1" si="52"/>
        <v>0.40646258503401361</v>
      </c>
      <c r="J162" s="16">
        <f t="shared" ca="1" si="53"/>
        <v>0.59353741496598644</v>
      </c>
      <c r="K162" s="25">
        <f t="shared" ca="1" si="54"/>
        <v>-0.23665406944048525</v>
      </c>
      <c r="L162" s="16">
        <f t="shared" ca="1" si="55"/>
        <v>-226.66316076697876</v>
      </c>
      <c r="M162" s="16">
        <f t="shared" ca="1" si="56"/>
        <v>1</v>
      </c>
    </row>
    <row r="163" spans="1:13" x14ac:dyDescent="0.25">
      <c r="A163" s="22">
        <v>121</v>
      </c>
      <c r="B163" s="21"/>
      <c r="C163" s="16">
        <f t="shared" ca="1" si="48"/>
        <v>4110.2307692307695</v>
      </c>
      <c r="D163" s="22">
        <f t="shared" ca="1" si="49"/>
        <v>3291.7822104131715</v>
      </c>
      <c r="E163" s="22">
        <f t="shared" ca="1" si="50"/>
        <v>818.44855881759804</v>
      </c>
      <c r="F163" s="21"/>
      <c r="G163" s="26">
        <f t="shared" ca="1" si="51"/>
        <v>818.44855881759804</v>
      </c>
      <c r="H163" s="16">
        <v>121</v>
      </c>
      <c r="I163" s="16">
        <f t="shared" ca="1" si="52"/>
        <v>0.4098639455782313</v>
      </c>
      <c r="J163" s="16">
        <f t="shared" ca="1" si="53"/>
        <v>0.59013605442176864</v>
      </c>
      <c r="K163" s="25">
        <f t="shared" ca="1" si="54"/>
        <v>-0.22789497263113215</v>
      </c>
      <c r="L163" s="16">
        <f t="shared" ca="1" si="55"/>
        <v>-211.89869042526357</v>
      </c>
      <c r="M163" s="16">
        <f t="shared" ca="1" si="56"/>
        <v>1</v>
      </c>
    </row>
    <row r="164" spans="1:13" x14ac:dyDescent="0.25">
      <c r="A164" s="22">
        <v>122</v>
      </c>
      <c r="B164" s="21"/>
      <c r="C164" s="16">
        <f t="shared" ca="1" si="48"/>
        <v>4140.2857142857147</v>
      </c>
      <c r="D164" s="22">
        <f t="shared" ca="1" si="49"/>
        <v>3334.2115535725752</v>
      </c>
      <c r="E164" s="22">
        <f t="shared" ca="1" si="50"/>
        <v>806.07416071313946</v>
      </c>
      <c r="F164" s="21"/>
      <c r="G164" s="26">
        <f t="shared" ca="1" si="51"/>
        <v>806.07416071313946</v>
      </c>
      <c r="H164" s="16">
        <v>122</v>
      </c>
      <c r="I164" s="16">
        <f t="shared" ca="1" si="52"/>
        <v>0.41326530612244899</v>
      </c>
      <c r="J164" s="16">
        <f t="shared" ca="1" si="53"/>
        <v>0.58673469387755106</v>
      </c>
      <c r="K164" s="25">
        <f t="shared" ca="1" si="54"/>
        <v>-0.21915332583592462</v>
      </c>
      <c r="L164" s="16">
        <f t="shared" ca="1" si="55"/>
        <v>-209.0511060162537</v>
      </c>
      <c r="M164" s="16">
        <f t="shared" ca="1" si="56"/>
        <v>1</v>
      </c>
    </row>
    <row r="165" spans="1:13" x14ac:dyDescent="0.25">
      <c r="A165" s="22">
        <v>123</v>
      </c>
      <c r="B165" s="21"/>
      <c r="C165" s="16">
        <f t="shared" ca="1" si="48"/>
        <v>4184.2142857142853</v>
      </c>
      <c r="D165" s="22">
        <f t="shared" ca="1" si="49"/>
        <v>3376.5631213902129</v>
      </c>
      <c r="E165" s="22">
        <f t="shared" ca="1" si="50"/>
        <v>807.6511643240724</v>
      </c>
      <c r="F165" s="21"/>
      <c r="G165" s="26">
        <f t="shared" ca="1" si="51"/>
        <v>807.6511643240724</v>
      </c>
      <c r="H165" s="16">
        <v>123</v>
      </c>
      <c r="I165" s="16">
        <f t="shared" ca="1" si="52"/>
        <v>0.41666666666666669</v>
      </c>
      <c r="J165" s="16">
        <f t="shared" ca="1" si="53"/>
        <v>0.58333333333333326</v>
      </c>
      <c r="K165" s="25">
        <f t="shared" ca="1" si="54"/>
        <v>-0.21042839424792467</v>
      </c>
      <c r="L165" s="16">
        <f t="shared" ca="1" si="55"/>
        <v>-199.32733855945412</v>
      </c>
      <c r="M165" s="16">
        <f t="shared" ca="1" si="56"/>
        <v>1</v>
      </c>
    </row>
    <row r="166" spans="1:13" x14ac:dyDescent="0.25">
      <c r="A166" s="22">
        <v>124</v>
      </c>
      <c r="B166" s="21"/>
      <c r="C166" s="16">
        <f t="shared" ca="1" si="48"/>
        <v>4152.75</v>
      </c>
      <c r="D166" s="22">
        <f t="shared" ca="1" si="49"/>
        <v>3418.8167568135564</v>
      </c>
      <c r="E166" s="22">
        <f t="shared" ca="1" si="50"/>
        <v>733.93324318644363</v>
      </c>
      <c r="F166" s="21"/>
      <c r="G166" s="26">
        <f t="shared" ca="1" si="51"/>
        <v>733.93324318644363</v>
      </c>
      <c r="H166" s="16">
        <v>124</v>
      </c>
      <c r="I166" s="16">
        <f t="shared" ca="1" si="52"/>
        <v>0.42006802721088438</v>
      </c>
      <c r="J166" s="16">
        <f t="shared" ca="1" si="53"/>
        <v>0.57993197278911568</v>
      </c>
      <c r="K166" s="25">
        <f t="shared" ca="1" si="54"/>
        <v>-0.20171945235332289</v>
      </c>
      <c r="L166" s="16">
        <f t="shared" ca="1" si="55"/>
        <v>-189.65846673693545</v>
      </c>
      <c r="M166" s="16">
        <f t="shared" ca="1" si="56"/>
        <v>1</v>
      </c>
    </row>
    <row r="167" spans="1:13" x14ac:dyDescent="0.25">
      <c r="A167" s="22">
        <v>125</v>
      </c>
      <c r="B167" s="21"/>
      <c r="C167" s="16">
        <f t="shared" ca="1" si="48"/>
        <v>4287.2857142857147</v>
      </c>
      <c r="D167" s="22">
        <f t="shared" ca="1" si="49"/>
        <v>3460.9523494005934</v>
      </c>
      <c r="E167" s="22">
        <f t="shared" ca="1" si="50"/>
        <v>826.33336488512123</v>
      </c>
      <c r="F167" s="21"/>
      <c r="G167" s="26">
        <f t="shared" ca="1" si="51"/>
        <v>826.33336488512123</v>
      </c>
      <c r="H167" s="16">
        <v>125</v>
      </c>
      <c r="I167" s="16">
        <f t="shared" ca="1" si="52"/>
        <v>0.42346938775510207</v>
      </c>
      <c r="J167" s="16">
        <f t="shared" ca="1" si="53"/>
        <v>0.57653061224489788</v>
      </c>
      <c r="K167" s="25">
        <f t="shared" ca="1" si="54"/>
        <v>-0.19302578346747254</v>
      </c>
      <c r="L167" s="16">
        <f t="shared" ca="1" si="55"/>
        <v>-174.90996356637152</v>
      </c>
      <c r="M167" s="16">
        <f t="shared" ca="1" si="56"/>
        <v>1</v>
      </c>
    </row>
    <row r="168" spans="1:13" x14ac:dyDescent="0.25">
      <c r="A168" s="22">
        <v>126</v>
      </c>
      <c r="B168" s="21"/>
      <c r="C168" s="16">
        <f t="shared" ca="1" si="48"/>
        <v>4304</v>
      </c>
      <c r="D168" s="22">
        <f t="shared" ca="1" si="49"/>
        <v>3502.9498448913082</v>
      </c>
      <c r="E168" s="22">
        <f t="shared" ca="1" si="50"/>
        <v>801.0501551086918</v>
      </c>
      <c r="F168" s="21"/>
      <c r="G168" s="26">
        <f t="shared" ca="1" si="51"/>
        <v>801.0501551086918</v>
      </c>
      <c r="H168" s="16">
        <v>126</v>
      </c>
      <c r="I168" s="16">
        <f t="shared" ca="1" si="52"/>
        <v>0.4268707482993197</v>
      </c>
      <c r="J168" s="16">
        <f t="shared" ca="1" si="53"/>
        <v>0.5731292517006803</v>
      </c>
      <c r="K168" s="25">
        <f t="shared" ca="1" si="54"/>
        <v>-0.18434667928401138</v>
      </c>
      <c r="L168" s="16">
        <f t="shared" ca="1" si="55"/>
        <v>-171.89302154085817</v>
      </c>
      <c r="M168" s="16">
        <f t="shared" ca="1" si="56"/>
        <v>1</v>
      </c>
    </row>
    <row r="169" spans="1:13" x14ac:dyDescent="0.25">
      <c r="A169" s="22">
        <v>127</v>
      </c>
      <c r="B169" s="21"/>
      <c r="C169" s="16">
        <f t="shared" ca="1" si="48"/>
        <v>4375.333333333333</v>
      </c>
      <c r="D169" s="22">
        <f t="shared" ca="1" si="49"/>
        <v>3544.7892547524252</v>
      </c>
      <c r="E169" s="22">
        <f t="shared" ca="1" si="50"/>
        <v>830.54407858090781</v>
      </c>
      <c r="F169" s="21"/>
      <c r="G169" s="26">
        <f t="shared" ca="1" si="51"/>
        <v>830.54407858090781</v>
      </c>
      <c r="H169" s="16">
        <v>127</v>
      </c>
      <c r="I169" s="16">
        <f t="shared" ca="1" si="52"/>
        <v>0.43027210884353739</v>
      </c>
      <c r="J169" s="16">
        <f t="shared" ca="1" si="53"/>
        <v>0.56972789115646261</v>
      </c>
      <c r="K169" s="25">
        <f t="shared" ca="1" si="54"/>
        <v>-0.17568143943628775</v>
      </c>
      <c r="L169" s="16">
        <f t="shared" ca="1" si="55"/>
        <v>-171.28146071560559</v>
      </c>
      <c r="M169" s="16">
        <f t="shared" ca="1" si="56"/>
        <v>1</v>
      </c>
    </row>
    <row r="170" spans="1:13" x14ac:dyDescent="0.25">
      <c r="A170" s="22">
        <v>128</v>
      </c>
      <c r="B170" s="21"/>
      <c r="C170" s="16">
        <f t="shared" ca="1" si="48"/>
        <v>4382.5</v>
      </c>
      <c r="D170" s="22">
        <f t="shared" ca="1" si="49"/>
        <v>3586.4506656908652</v>
      </c>
      <c r="E170" s="22">
        <f t="shared" ca="1" si="50"/>
        <v>796.04933430913479</v>
      </c>
      <c r="F170" s="21"/>
      <c r="G170" s="26">
        <f t="shared" ca="1" si="51"/>
        <v>796.04933430913479</v>
      </c>
      <c r="H170" s="16">
        <v>128</v>
      </c>
      <c r="I170" s="16">
        <f t="shared" ca="1" si="52"/>
        <v>0.43367346938775508</v>
      </c>
      <c r="J170" s="16">
        <f t="shared" ca="1" si="53"/>
        <v>0.56632653061224492</v>
      </c>
      <c r="K170" s="25">
        <f t="shared" ca="1" si="54"/>
        <v>-0.16702937107034718</v>
      </c>
      <c r="L170" s="16">
        <f t="shared" ca="1" si="55"/>
        <v>-170.25538536536374</v>
      </c>
      <c r="M170" s="16">
        <f t="shared" ca="1" si="56"/>
        <v>1</v>
      </c>
    </row>
    <row r="171" spans="1:13" x14ac:dyDescent="0.25">
      <c r="A171" s="22">
        <v>129</v>
      </c>
      <c r="B171" s="21"/>
      <c r="C171" s="16">
        <f t="shared" ca="1" si="48"/>
        <v>4428.2307692307695</v>
      </c>
      <c r="D171" s="22">
        <f t="shared" ca="1" si="49"/>
        <v>3627.9142491313937</v>
      </c>
      <c r="E171" s="22">
        <f t="shared" ca="1" si="50"/>
        <v>800.31652009937579</v>
      </c>
      <c r="F171" s="21"/>
      <c r="G171" s="26">
        <f t="shared" ca="1" si="51"/>
        <v>800.31652009937579</v>
      </c>
      <c r="H171" s="16">
        <v>129</v>
      </c>
      <c r="I171" s="16">
        <f t="shared" ca="1" si="52"/>
        <v>0.43707482993197277</v>
      </c>
      <c r="J171" s="16">
        <f t="shared" ca="1" si="53"/>
        <v>0.56292517006802723</v>
      </c>
      <c r="K171" s="25">
        <f t="shared" ca="1" si="54"/>
        <v>-0.15838978842876258</v>
      </c>
      <c r="L171" s="16">
        <f t="shared" ca="1" si="55"/>
        <v>-168.83694770019247</v>
      </c>
      <c r="M171" s="16">
        <f t="shared" ca="1" si="56"/>
        <v>1</v>
      </c>
    </row>
    <row r="172" spans="1:13" x14ac:dyDescent="0.25">
      <c r="A172" s="22">
        <v>130</v>
      </c>
      <c r="B172" s="21"/>
      <c r="C172" s="16">
        <f t="shared" ca="1" si="48"/>
        <v>4417.166666666667</v>
      </c>
      <c r="D172" s="22">
        <f t="shared" ca="1" si="49"/>
        <v>3669.1602706539552</v>
      </c>
      <c r="E172" s="22">
        <f t="shared" ca="1" si="50"/>
        <v>748.00639601271178</v>
      </c>
      <c r="F172" s="21"/>
      <c r="G172" s="26">
        <f t="shared" ca="1" si="51"/>
        <v>748.00639601271178</v>
      </c>
      <c r="H172" s="16">
        <v>130</v>
      </c>
      <c r="I172" s="16">
        <f t="shared" ca="1" si="52"/>
        <v>0.44047619047619047</v>
      </c>
      <c r="J172" s="16">
        <f t="shared" ca="1" si="53"/>
        <v>0.55952380952380953</v>
      </c>
      <c r="K172" s="25">
        <f t="shared" ca="1" si="54"/>
        <v>-0.14976201244462692</v>
      </c>
      <c r="L172" s="16">
        <f t="shared" ca="1" si="55"/>
        <v>-168.52371400633183</v>
      </c>
      <c r="M172" s="16">
        <f t="shared" ca="1" si="56"/>
        <v>1</v>
      </c>
    </row>
    <row r="173" spans="1:13" x14ac:dyDescent="0.25">
      <c r="A173" s="22">
        <v>131</v>
      </c>
      <c r="B173" s="21"/>
      <c r="C173" s="16">
        <f t="shared" ca="1" si="48"/>
        <v>4473.727272727273</v>
      </c>
      <c r="D173" s="22">
        <f t="shared" ca="1" si="49"/>
        <v>3710.1690993861812</v>
      </c>
      <c r="E173" s="22">
        <f t="shared" ca="1" si="50"/>
        <v>763.55817334109179</v>
      </c>
      <c r="F173" s="21"/>
      <c r="G173" s="26">
        <f t="shared" ca="1" si="51"/>
        <v>763.55817334109179</v>
      </c>
      <c r="H173" s="16">
        <v>131</v>
      </c>
      <c r="I173" s="16">
        <f t="shared" ca="1" si="52"/>
        <v>0.44387755102040816</v>
      </c>
      <c r="J173" s="16">
        <f t="shared" ca="1" si="53"/>
        <v>0.55612244897959184</v>
      </c>
      <c r="K173" s="25">
        <f t="shared" ca="1" si="54"/>
        <v>-0.14114537034505295</v>
      </c>
      <c r="L173" s="16">
        <f t="shared" ca="1" si="55"/>
        <v>-148.261519018135</v>
      </c>
      <c r="M173" s="16">
        <f t="shared" ca="1" si="56"/>
        <v>1</v>
      </c>
    </row>
    <row r="174" spans="1:13" x14ac:dyDescent="0.25">
      <c r="A174" s="22">
        <v>132</v>
      </c>
      <c r="B174" s="21"/>
      <c r="C174" s="16">
        <f t="shared" ca="1" si="48"/>
        <v>4453.2857142857147</v>
      </c>
      <c r="D174" s="22">
        <f t="shared" ca="1" si="49"/>
        <v>3750.9212173466267</v>
      </c>
      <c r="E174" s="22">
        <f t="shared" ca="1" si="50"/>
        <v>702.36449693908799</v>
      </c>
      <c r="F174" s="21"/>
      <c r="G174" s="26">
        <f t="shared" ca="1" si="51"/>
        <v>702.36449693908799</v>
      </c>
      <c r="H174" s="16">
        <v>132</v>
      </c>
      <c r="I174" s="16">
        <f t="shared" ca="1" si="52"/>
        <v>0.44727891156462585</v>
      </c>
      <c r="J174" s="16">
        <f t="shared" ca="1" si="53"/>
        <v>0.55272108843537415</v>
      </c>
      <c r="K174" s="25">
        <f t="shared" ca="1" si="54"/>
        <v>-0.13253919526355051</v>
      </c>
      <c r="L174" s="16">
        <f t="shared" ca="1" si="55"/>
        <v>-139.53850099439387</v>
      </c>
      <c r="M174" s="16">
        <f t="shared" ca="1" si="56"/>
        <v>1</v>
      </c>
    </row>
    <row r="175" spans="1:13" x14ac:dyDescent="0.25">
      <c r="A175" s="22">
        <v>133</v>
      </c>
      <c r="B175" s="21"/>
      <c r="C175" s="16">
        <f t="shared" ca="1" si="48"/>
        <v>4484.5714285714284</v>
      </c>
      <c r="D175" s="22">
        <f t="shared" ca="1" si="49"/>
        <v>3751.0566067680656</v>
      </c>
      <c r="E175" s="22">
        <f t="shared" ca="1" si="50"/>
        <v>733.51482180336279</v>
      </c>
      <c r="F175" s="21"/>
      <c r="G175" s="26">
        <f t="shared" ca="1" si="51"/>
        <v>733.51482180336279</v>
      </c>
      <c r="H175" s="16">
        <v>133</v>
      </c>
      <c r="I175" s="16">
        <f t="shared" ca="1" si="52"/>
        <v>0.45068027210884354</v>
      </c>
      <c r="J175" s="16">
        <f t="shared" ca="1" si="53"/>
        <v>0.54931972789115646</v>
      </c>
      <c r="K175" s="25">
        <f t="shared" ca="1" si="54"/>
        <v>-0.12394282586067741</v>
      </c>
      <c r="L175" s="16">
        <f t="shared" ca="1" si="55"/>
        <v>-108.23014682233566</v>
      </c>
      <c r="M175" s="16">
        <f t="shared" ca="1" si="56"/>
        <v>1</v>
      </c>
    </row>
    <row r="176" spans="1:13" x14ac:dyDescent="0.25">
      <c r="A176" s="22">
        <v>134</v>
      </c>
      <c r="B176" s="21"/>
      <c r="C176" s="16">
        <f t="shared" ca="1" si="48"/>
        <v>4495.166666666667</v>
      </c>
      <c r="D176" s="22">
        <f t="shared" ca="1" si="49"/>
        <v>3791.3972287342685</v>
      </c>
      <c r="E176" s="22">
        <f t="shared" ca="1" si="50"/>
        <v>703.76943793239843</v>
      </c>
      <c r="F176" s="21"/>
      <c r="G176" s="26">
        <f t="shared" ca="1" si="51"/>
        <v>703.76943793239843</v>
      </c>
      <c r="H176" s="16">
        <v>134</v>
      </c>
      <c r="I176" s="16">
        <f t="shared" ca="1" si="52"/>
        <v>0.45408163265306123</v>
      </c>
      <c r="J176" s="16">
        <f t="shared" ca="1" si="53"/>
        <v>0.54591836734693877</v>
      </c>
      <c r="K176" s="25">
        <f t="shared" ca="1" si="54"/>
        <v>-0.11535560595238141</v>
      </c>
      <c r="L176" s="16">
        <f t="shared" ca="1" si="55"/>
        <v>-88.367775393394368</v>
      </c>
      <c r="M176" s="16">
        <f t="shared" ca="1" si="56"/>
        <v>1</v>
      </c>
    </row>
    <row r="177" spans="1:13" x14ac:dyDescent="0.25">
      <c r="A177" s="22">
        <v>135</v>
      </c>
      <c r="B177" s="21"/>
      <c r="C177" s="16">
        <f t="shared" ca="1" si="48"/>
        <v>4500.1538461538457</v>
      </c>
      <c r="D177" s="22">
        <f t="shared" ca="1" si="49"/>
        <v>3831.5778691598616</v>
      </c>
      <c r="E177" s="22">
        <f t="shared" ca="1" si="50"/>
        <v>668.57597699398411</v>
      </c>
      <c r="F177" s="21"/>
      <c r="G177" s="26">
        <f t="shared" ca="1" si="51"/>
        <v>668.57597699398411</v>
      </c>
      <c r="H177" s="16">
        <v>135</v>
      </c>
      <c r="I177" s="16">
        <f t="shared" ca="1" si="52"/>
        <v>0.45748299319727892</v>
      </c>
      <c r="J177" s="16">
        <f t="shared" ca="1" si="53"/>
        <v>0.54251700680272108</v>
      </c>
      <c r="K177" s="25">
        <f t="shared" ca="1" si="54"/>
        <v>-0.10677688414547148</v>
      </c>
      <c r="L177" s="16">
        <f t="shared" ca="1" si="55"/>
        <v>-79.863250390690155</v>
      </c>
      <c r="M177" s="16">
        <f t="shared" ca="1" si="56"/>
        <v>1</v>
      </c>
    </row>
    <row r="178" spans="1:13" x14ac:dyDescent="0.25">
      <c r="A178" s="22">
        <v>136</v>
      </c>
      <c r="B178" s="21"/>
      <c r="C178" s="16">
        <f t="shared" ca="1" si="48"/>
        <v>4479.636363636364</v>
      </c>
      <c r="D178" s="22">
        <f t="shared" ca="1" si="49"/>
        <v>3871.4440148147364</v>
      </c>
      <c r="E178" s="22">
        <f t="shared" ca="1" si="50"/>
        <v>608.19234882162755</v>
      </c>
      <c r="F178" s="21"/>
      <c r="G178" s="26">
        <f t="shared" ca="1" si="51"/>
        <v>608.19234882162755</v>
      </c>
      <c r="H178" s="16">
        <v>136</v>
      </c>
      <c r="I178" s="16">
        <f t="shared" ca="1" si="52"/>
        <v>0.46088435374149661</v>
      </c>
      <c r="J178" s="16">
        <f t="shared" ca="1" si="53"/>
        <v>0.53911564625850339</v>
      </c>
      <c r="K178" s="25">
        <f t="shared" ca="1" si="54"/>
        <v>-9.8206013479676071E-2</v>
      </c>
      <c r="L178" s="16">
        <f t="shared" ca="1" si="55"/>
        <v>-68.861570286801225</v>
      </c>
      <c r="M178" s="16">
        <f t="shared" ca="1" si="56"/>
        <v>1</v>
      </c>
    </row>
    <row r="179" spans="1:13" x14ac:dyDescent="0.25">
      <c r="A179" s="22">
        <v>137</v>
      </c>
      <c r="B179" s="21"/>
      <c r="C179" s="16">
        <f t="shared" ca="1" si="48"/>
        <v>4464.5</v>
      </c>
      <c r="D179" s="22">
        <f t="shared" ca="1" si="49"/>
        <v>3910.9766915727073</v>
      </c>
      <c r="E179" s="22">
        <f t="shared" ca="1" si="50"/>
        <v>553.5233084272927</v>
      </c>
      <c r="F179" s="21"/>
      <c r="G179" s="26">
        <f t="shared" ca="1" si="51"/>
        <v>553.5233084272927</v>
      </c>
      <c r="H179" s="16">
        <v>137</v>
      </c>
      <c r="I179" s="16">
        <f t="shared" ca="1" si="52"/>
        <v>0.4642857142857143</v>
      </c>
      <c r="J179" s="16">
        <f t="shared" ca="1" si="53"/>
        <v>0.5357142857142857</v>
      </c>
      <c r="K179" s="25">
        <f t="shared" ca="1" si="54"/>
        <v>-8.9642351075762544E-2</v>
      </c>
      <c r="L179" s="16">
        <f t="shared" ca="1" si="55"/>
        <v>-64.608688844788048</v>
      </c>
      <c r="M179" s="16">
        <f t="shared" ca="1" si="56"/>
        <v>1</v>
      </c>
    </row>
    <row r="180" spans="1:13" x14ac:dyDescent="0.25">
      <c r="A180" s="22">
        <v>138</v>
      </c>
      <c r="B180" s="21"/>
      <c r="C180" s="16">
        <f t="shared" ca="1" si="48"/>
        <v>4458.5</v>
      </c>
      <c r="D180" s="22">
        <f t="shared" ca="1" si="49"/>
        <v>3950.1570840207196</v>
      </c>
      <c r="E180" s="22">
        <f t="shared" ca="1" si="50"/>
        <v>508.34291597928041</v>
      </c>
      <c r="F180" s="21"/>
      <c r="G180" s="26">
        <f t="shared" ca="1" si="51"/>
        <v>508.34291597928041</v>
      </c>
      <c r="H180" s="16">
        <v>138</v>
      </c>
      <c r="I180" s="16">
        <f t="shared" ca="1" si="52"/>
        <v>0.46768707482993199</v>
      </c>
      <c r="J180" s="16">
        <f t="shared" ca="1" si="53"/>
        <v>0.53231292517006801</v>
      </c>
      <c r="K180" s="25">
        <f t="shared" ca="1" si="54"/>
        <v>-8.1085257789208859E-2</v>
      </c>
      <c r="L180" s="16">
        <f t="shared" ca="1" si="55"/>
        <v>-53.694766104237715</v>
      </c>
      <c r="M180" s="16">
        <f t="shared" ca="1" si="56"/>
        <v>1</v>
      </c>
    </row>
    <row r="181" spans="1:13" x14ac:dyDescent="0.25">
      <c r="A181" s="22">
        <v>139</v>
      </c>
      <c r="B181" s="21"/>
      <c r="C181" s="16">
        <f t="shared" ref="C181:C244" ca="1" si="57">IF(OR(ISBLANK(A181),A181&gt;$I$9),"NA",OFFSET(INDIRECT($BA$3),A181-1,0,1,1))</f>
        <v>4444.666666666667</v>
      </c>
      <c r="D181" s="22">
        <f t="shared" ref="D181:D244" ca="1" si="58">$BE$13+SUMPRODUCT(OFFSET($BF$13,0,0,1,$BE$9),OFFSET(INDIRECT($BA$4),A181-1,0,1,$BE$9))</f>
        <v>3988.9665444139691</v>
      </c>
      <c r="E181" s="22">
        <f t="shared" ref="E181:E244" ca="1" si="59">C181-D181</f>
        <v>455.70012225269784</v>
      </c>
      <c r="F181" s="21"/>
      <c r="G181" s="26">
        <f t="shared" ref="G181:G244" ca="1" si="60">E181</f>
        <v>455.70012225269784</v>
      </c>
      <c r="H181" s="16">
        <v>139</v>
      </c>
      <c r="I181" s="16">
        <f t="shared" ref="I181:I244" ca="1" si="61">(H181-0.5)/$B$8</f>
        <v>0.47108843537414968</v>
      </c>
      <c r="J181" s="16">
        <f t="shared" ref="J181:J244" ca="1" si="62">1-I181</f>
        <v>0.52891156462585032</v>
      </c>
      <c r="K181" s="25">
        <f t="shared" ref="K181:K244" ca="1" si="63">NORMINV(I181,0,1)</f>
        <v>-7.2534097868932335E-2</v>
      </c>
      <c r="L181" s="16">
        <f t="shared" ref="L181:L244" ca="1" si="64">IF(H181&lt;=$B$8,SMALL($E$43:$E$65535,H181),"NA")</f>
        <v>-46.622415550599044</v>
      </c>
      <c r="M181" s="16">
        <f t="shared" ref="M181:M244" ca="1" si="65">IF(ROUND($AI$63*L181,$AI$61)=ROUND($AI$63*L180,$AI$61),M180+1,$M$43)</f>
        <v>1</v>
      </c>
    </row>
    <row r="182" spans="1:13" x14ac:dyDescent="0.25">
      <c r="A182" s="22">
        <v>140</v>
      </c>
      <c r="B182" s="21"/>
      <c r="C182" s="16">
        <f t="shared" ca="1" si="57"/>
        <v>4437.363636363636</v>
      </c>
      <c r="D182" s="22">
        <f t="shared" ca="1" si="58"/>
        <v>4027.3866015512249</v>
      </c>
      <c r="E182" s="22">
        <f t="shared" ca="1" si="59"/>
        <v>409.97703481241115</v>
      </c>
      <c r="F182" s="21"/>
      <c r="G182" s="26">
        <f t="shared" ca="1" si="60"/>
        <v>409.97703481241115</v>
      </c>
      <c r="H182" s="16">
        <v>140</v>
      </c>
      <c r="I182" s="16">
        <f t="shared" ca="1" si="61"/>
        <v>0.47448979591836737</v>
      </c>
      <c r="J182" s="16">
        <f t="shared" ca="1" si="62"/>
        <v>0.52551020408163263</v>
      </c>
      <c r="K182" s="25">
        <f t="shared" ca="1" si="63"/>
        <v>-6.3988238620593565E-2</v>
      </c>
      <c r="L182" s="16">
        <f t="shared" ca="1" si="64"/>
        <v>-46.249879416552176</v>
      </c>
      <c r="M182" s="16">
        <f t="shared" ca="1" si="65"/>
        <v>1</v>
      </c>
    </row>
    <row r="183" spans="1:13" x14ac:dyDescent="0.25">
      <c r="A183" s="22">
        <v>141</v>
      </c>
      <c r="B183" s="21"/>
      <c r="C183" s="16">
        <f t="shared" ca="1" si="57"/>
        <v>4437.3076923076924</v>
      </c>
      <c r="D183" s="22">
        <f t="shared" ca="1" si="58"/>
        <v>4065.3989695661103</v>
      </c>
      <c r="E183" s="22">
        <f t="shared" ca="1" si="59"/>
        <v>371.9087227415821</v>
      </c>
      <c r="F183" s="21"/>
      <c r="G183" s="26">
        <f t="shared" ca="1" si="60"/>
        <v>371.9087227415821</v>
      </c>
      <c r="H183" s="16">
        <v>141</v>
      </c>
      <c r="I183" s="16">
        <f t="shared" ca="1" si="61"/>
        <v>0.47789115646258501</v>
      </c>
      <c r="J183" s="16">
        <f t="shared" ca="1" si="62"/>
        <v>0.52210884353741505</v>
      </c>
      <c r="K183" s="25">
        <f t="shared" ca="1" si="63"/>
        <v>-5.5447050074005771E-2</v>
      </c>
      <c r="L183" s="16">
        <f t="shared" ca="1" si="64"/>
        <v>-45.564204874715188</v>
      </c>
      <c r="M183" s="16">
        <f t="shared" ca="1" si="65"/>
        <v>1</v>
      </c>
    </row>
    <row r="184" spans="1:13" x14ac:dyDescent="0.25">
      <c r="A184" s="22">
        <v>142</v>
      </c>
      <c r="B184" s="21"/>
      <c r="C184" s="16">
        <f t="shared" ca="1" si="57"/>
        <v>4430.1111111111113</v>
      </c>
      <c r="D184" s="22">
        <f t="shared" ca="1" si="58"/>
        <v>4102.985556630194</v>
      </c>
      <c r="E184" s="22">
        <f t="shared" ca="1" si="59"/>
        <v>327.12555448091734</v>
      </c>
      <c r="F184" s="21"/>
      <c r="G184" s="26">
        <f t="shared" ca="1" si="60"/>
        <v>327.12555448091734</v>
      </c>
      <c r="H184" s="16">
        <v>142</v>
      </c>
      <c r="I184" s="16">
        <f t="shared" ca="1" si="61"/>
        <v>0.4812925170068027</v>
      </c>
      <c r="J184" s="16">
        <f t="shared" ca="1" si="62"/>
        <v>0.51870748299319724</v>
      </c>
      <c r="K184" s="25">
        <f t="shared" ca="1" si="63"/>
        <v>-4.6909904654188948E-2</v>
      </c>
      <c r="L184" s="16">
        <f t="shared" ca="1" si="64"/>
        <v>-37.626504122201368</v>
      </c>
      <c r="M184" s="16">
        <f t="shared" ca="1" si="65"/>
        <v>1</v>
      </c>
    </row>
    <row r="185" spans="1:13" x14ac:dyDescent="0.25">
      <c r="A185" s="22">
        <v>143</v>
      </c>
      <c r="B185" s="21"/>
      <c r="C185" s="16">
        <f t="shared" ca="1" si="57"/>
        <v>4439.636363636364</v>
      </c>
      <c r="D185" s="22">
        <f t="shared" ca="1" si="58"/>
        <v>4140.1284735637164</v>
      </c>
      <c r="E185" s="22">
        <f t="shared" ca="1" si="59"/>
        <v>299.50789007264757</v>
      </c>
      <c r="F185" s="21"/>
      <c r="G185" s="26">
        <f t="shared" ca="1" si="60"/>
        <v>299.50789007264757</v>
      </c>
      <c r="H185" s="16">
        <v>143</v>
      </c>
      <c r="I185" s="16">
        <f t="shared" ca="1" si="61"/>
        <v>0.48469387755102039</v>
      </c>
      <c r="J185" s="16">
        <f t="shared" ca="1" si="62"/>
        <v>0.51530612244897966</v>
      </c>
      <c r="K185" s="25">
        <f t="shared" ca="1" si="63"/>
        <v>-3.8376176855620815E-2</v>
      </c>
      <c r="L185" s="16">
        <f t="shared" ca="1" si="64"/>
        <v>-35.715123496696833</v>
      </c>
      <c r="M185" s="16">
        <f t="shared" ca="1" si="65"/>
        <v>1</v>
      </c>
    </row>
    <row r="186" spans="1:13" x14ac:dyDescent="0.25">
      <c r="A186" s="22">
        <v>144</v>
      </c>
      <c r="B186" s="21"/>
      <c r="C186" s="16">
        <f t="shared" ca="1" si="57"/>
        <v>4356.416666666667</v>
      </c>
      <c r="D186" s="22">
        <f t="shared" ca="1" si="58"/>
        <v>4176.8100423498709</v>
      </c>
      <c r="E186" s="22">
        <f t="shared" ca="1" si="59"/>
        <v>179.60662431679611</v>
      </c>
      <c r="F186" s="21"/>
      <c r="G186" s="26">
        <f t="shared" ca="1" si="60"/>
        <v>179.60662431679611</v>
      </c>
      <c r="H186" s="16">
        <v>144</v>
      </c>
      <c r="I186" s="16">
        <f t="shared" ca="1" si="61"/>
        <v>0.48809523809523808</v>
      </c>
      <c r="J186" s="16">
        <f t="shared" ca="1" si="62"/>
        <v>0.51190476190476186</v>
      </c>
      <c r="K186" s="25">
        <f t="shared" ca="1" si="63"/>
        <v>-2.984524291923956E-2</v>
      </c>
      <c r="L186" s="16">
        <f t="shared" ca="1" si="64"/>
        <v>-28.525995163503467</v>
      </c>
      <c r="M186" s="16">
        <f t="shared" ca="1" si="65"/>
        <v>1</v>
      </c>
    </row>
    <row r="187" spans="1:13" x14ac:dyDescent="0.25">
      <c r="A187" s="22">
        <v>145</v>
      </c>
      <c r="B187" s="21"/>
      <c r="C187" s="16">
        <f t="shared" ca="1" si="57"/>
        <v>4354.8888888888887</v>
      </c>
      <c r="D187" s="22">
        <f t="shared" ca="1" si="58"/>
        <v>4213.0128045485817</v>
      </c>
      <c r="E187" s="22">
        <f t="shared" ca="1" si="59"/>
        <v>141.87608434030699</v>
      </c>
      <c r="F187" s="21"/>
      <c r="G187" s="26">
        <f t="shared" ca="1" si="60"/>
        <v>141.87608434030699</v>
      </c>
      <c r="H187" s="16">
        <v>145</v>
      </c>
      <c r="I187" s="16">
        <f t="shared" ca="1" si="61"/>
        <v>0.49149659863945577</v>
      </c>
      <c r="J187" s="16">
        <f t="shared" ca="1" si="62"/>
        <v>0.50850340136054428</v>
      </c>
      <c r="K187" s="25">
        <f t="shared" ca="1" si="63"/>
        <v>-2.1316480511765264E-2</v>
      </c>
      <c r="L187" s="16">
        <f t="shared" ca="1" si="64"/>
        <v>-15.588903117740756</v>
      </c>
      <c r="M187" s="16">
        <f t="shared" ca="1" si="65"/>
        <v>1</v>
      </c>
    </row>
    <row r="188" spans="1:13" x14ac:dyDescent="0.25">
      <c r="A188" s="22">
        <v>146</v>
      </c>
      <c r="B188" s="21"/>
      <c r="C188" s="16">
        <f t="shared" ca="1" si="57"/>
        <v>4318.636363636364</v>
      </c>
      <c r="D188" s="22">
        <f t="shared" ca="1" si="58"/>
        <v>4248.7195296057789</v>
      </c>
      <c r="E188" s="22">
        <f t="shared" ca="1" si="59"/>
        <v>69.916834030585051</v>
      </c>
      <c r="F188" s="21"/>
      <c r="G188" s="26">
        <f t="shared" ca="1" si="60"/>
        <v>69.916834030585051</v>
      </c>
      <c r="H188" s="16">
        <v>146</v>
      </c>
      <c r="I188" s="16">
        <f t="shared" ca="1" si="61"/>
        <v>0.49489795918367346</v>
      </c>
      <c r="J188" s="16">
        <f t="shared" ca="1" si="62"/>
        <v>0.50510204081632648</v>
      </c>
      <c r="K188" s="25">
        <f t="shared" ca="1" si="63"/>
        <v>-1.2789268406909802E-2</v>
      </c>
      <c r="L188" s="16">
        <f t="shared" ca="1" si="64"/>
        <v>-3.2598925805050385</v>
      </c>
      <c r="M188" s="16">
        <f t="shared" ca="1" si="65"/>
        <v>1</v>
      </c>
    </row>
    <row r="189" spans="1:13" x14ac:dyDescent="0.25">
      <c r="A189" s="22">
        <v>147</v>
      </c>
      <c r="B189" s="21"/>
      <c r="C189" s="16">
        <f t="shared" ca="1" si="57"/>
        <v>4339.5384615384619</v>
      </c>
      <c r="D189" s="22">
        <f t="shared" ca="1" si="58"/>
        <v>4283.9132230542036</v>
      </c>
      <c r="E189" s="22">
        <f t="shared" ca="1" si="59"/>
        <v>55.625238484258261</v>
      </c>
      <c r="F189" s="21"/>
      <c r="G189" s="26">
        <f t="shared" ca="1" si="60"/>
        <v>55.625238484258261</v>
      </c>
      <c r="H189" s="16">
        <v>147</v>
      </c>
      <c r="I189" s="16">
        <f t="shared" ca="1" si="61"/>
        <v>0.49829931972789115</v>
      </c>
      <c r="J189" s="16">
        <f t="shared" ca="1" si="62"/>
        <v>0.5017006802721089</v>
      </c>
      <c r="K189" s="25">
        <f t="shared" ca="1" si="63"/>
        <v>-4.2629861680508682E-3</v>
      </c>
      <c r="L189" s="16">
        <f t="shared" ca="1" si="64"/>
        <v>-2.7233348099280192</v>
      </c>
      <c r="M189" s="16">
        <f t="shared" ca="1" si="65"/>
        <v>1</v>
      </c>
    </row>
    <row r="190" spans="1:13" x14ac:dyDescent="0.25">
      <c r="A190" s="22">
        <v>148</v>
      </c>
      <c r="B190" s="21"/>
      <c r="C190" s="16">
        <f t="shared" ca="1" si="57"/>
        <v>4333.8461538461543</v>
      </c>
      <c r="D190" s="22">
        <f t="shared" ca="1" si="58"/>
        <v>4318.5771346018582</v>
      </c>
      <c r="E190" s="22">
        <f t="shared" ca="1" si="59"/>
        <v>15.269019244296032</v>
      </c>
      <c r="F190" s="21"/>
      <c r="G190" s="26">
        <f t="shared" ca="1" si="60"/>
        <v>15.269019244296032</v>
      </c>
      <c r="H190" s="16">
        <v>148</v>
      </c>
      <c r="I190" s="16">
        <f t="shared" ca="1" si="61"/>
        <v>0.50170068027210879</v>
      </c>
      <c r="J190" s="16">
        <f t="shared" ca="1" si="62"/>
        <v>0.49829931972789121</v>
      </c>
      <c r="K190" s="25">
        <f t="shared" ca="1" si="63"/>
        <v>4.2629861680507294E-3</v>
      </c>
      <c r="L190" s="16">
        <f t="shared" ca="1" si="64"/>
        <v>-0.19227846717149077</v>
      </c>
      <c r="M190" s="16">
        <f t="shared" ca="1" si="65"/>
        <v>1</v>
      </c>
    </row>
    <row r="191" spans="1:13" x14ac:dyDescent="0.25">
      <c r="A191" s="22">
        <v>149</v>
      </c>
      <c r="B191" s="21"/>
      <c r="C191" s="16">
        <f t="shared" ca="1" si="57"/>
        <v>4299</v>
      </c>
      <c r="D191" s="22">
        <f t="shared" ca="1" si="58"/>
        <v>4352.6947661042377</v>
      </c>
      <c r="E191" s="22">
        <f t="shared" ca="1" si="59"/>
        <v>-53.694766104237715</v>
      </c>
      <c r="F191" s="21"/>
      <c r="G191" s="26">
        <f t="shared" ca="1" si="60"/>
        <v>-53.694766104237715</v>
      </c>
      <c r="H191" s="16">
        <v>149</v>
      </c>
      <c r="I191" s="16">
        <f t="shared" ca="1" si="61"/>
        <v>0.50510204081632648</v>
      </c>
      <c r="J191" s="16">
        <f t="shared" ca="1" si="62"/>
        <v>0.49489795918367352</v>
      </c>
      <c r="K191" s="25">
        <f t="shared" ca="1" si="63"/>
        <v>1.2789268406909662E-2</v>
      </c>
      <c r="L191" s="16">
        <f t="shared" ca="1" si="64"/>
        <v>7.1804991370963762</v>
      </c>
      <c r="M191" s="16">
        <f t="shared" ca="1" si="65"/>
        <v>1</v>
      </c>
    </row>
    <row r="192" spans="1:13" x14ac:dyDescent="0.25">
      <c r="A192" s="22">
        <v>150</v>
      </c>
      <c r="B192" s="21"/>
      <c r="C192" s="16">
        <f t="shared" ca="1" si="57"/>
        <v>4340</v>
      </c>
      <c r="D192" s="22">
        <f t="shared" ca="1" si="58"/>
        <v>4386.2498794165522</v>
      </c>
      <c r="E192" s="22">
        <f t="shared" ca="1" si="59"/>
        <v>-46.249879416552176</v>
      </c>
      <c r="F192" s="21"/>
      <c r="G192" s="26">
        <f t="shared" ca="1" si="60"/>
        <v>-46.249879416552176</v>
      </c>
      <c r="H192" s="16">
        <v>150</v>
      </c>
      <c r="I192" s="16">
        <f t="shared" ca="1" si="61"/>
        <v>0.50850340136054417</v>
      </c>
      <c r="J192" s="16">
        <f t="shared" ca="1" si="62"/>
        <v>0.49149659863945583</v>
      </c>
      <c r="K192" s="25">
        <f t="shared" ca="1" si="63"/>
        <v>2.1316480511765122E-2</v>
      </c>
      <c r="L192" s="16">
        <f t="shared" ca="1" si="64"/>
        <v>15.269019244296032</v>
      </c>
      <c r="M192" s="16">
        <f t="shared" ca="1" si="65"/>
        <v>1</v>
      </c>
    </row>
    <row r="193" spans="1:13" x14ac:dyDescent="0.25">
      <c r="A193" s="22">
        <v>151</v>
      </c>
      <c r="B193" s="21"/>
      <c r="C193" s="16">
        <f t="shared" ca="1" si="57"/>
        <v>4381.6000000000004</v>
      </c>
      <c r="D193" s="22">
        <f t="shared" ca="1" si="58"/>
        <v>4419.2265041222017</v>
      </c>
      <c r="E193" s="22">
        <f t="shared" ca="1" si="59"/>
        <v>-37.626504122201368</v>
      </c>
      <c r="F193" s="21"/>
      <c r="G193" s="26">
        <f t="shared" ca="1" si="60"/>
        <v>-37.626504122201368</v>
      </c>
      <c r="H193" s="16">
        <v>151</v>
      </c>
      <c r="I193" s="16">
        <f t="shared" ca="1" si="61"/>
        <v>0.51190476190476186</v>
      </c>
      <c r="J193" s="16">
        <f t="shared" ca="1" si="62"/>
        <v>0.48809523809523814</v>
      </c>
      <c r="K193" s="25">
        <f t="shared" ca="1" si="63"/>
        <v>2.9845242919239425E-2</v>
      </c>
      <c r="L193" s="16">
        <f t="shared" ca="1" si="64"/>
        <v>19.431847573931691</v>
      </c>
      <c r="M193" s="16">
        <f t="shared" ca="1" si="65"/>
        <v>1</v>
      </c>
    </row>
    <row r="194" spans="1:13" x14ac:dyDescent="0.25">
      <c r="A194" s="22">
        <v>152</v>
      </c>
      <c r="B194" s="21"/>
      <c r="C194" s="16">
        <f t="shared" ca="1" si="57"/>
        <v>4451.416666666667</v>
      </c>
      <c r="D194" s="22">
        <f t="shared" ca="1" si="58"/>
        <v>4451.6089451338385</v>
      </c>
      <c r="E194" s="22">
        <f t="shared" ca="1" si="59"/>
        <v>-0.19227846717149077</v>
      </c>
      <c r="F194" s="21"/>
      <c r="G194" s="26">
        <f t="shared" ca="1" si="60"/>
        <v>-0.19227846717149077</v>
      </c>
      <c r="H194" s="16">
        <v>152</v>
      </c>
      <c r="I194" s="16">
        <f t="shared" ca="1" si="61"/>
        <v>0.51530612244897955</v>
      </c>
      <c r="J194" s="16">
        <f t="shared" ca="1" si="62"/>
        <v>0.48469387755102045</v>
      </c>
      <c r="K194" s="25">
        <f t="shared" ca="1" si="63"/>
        <v>3.8376176855620676E-2</v>
      </c>
      <c r="L194" s="16">
        <f t="shared" ca="1" si="64"/>
        <v>26.932276749243101</v>
      </c>
      <c r="M194" s="16">
        <f t="shared" ca="1" si="65"/>
        <v>1</v>
      </c>
    </row>
    <row r="195" spans="1:13" x14ac:dyDescent="0.25">
      <c r="A195" s="22">
        <v>153</v>
      </c>
      <c r="B195" s="21"/>
      <c r="C195" s="16">
        <f t="shared" ca="1" si="57"/>
        <v>4447.666666666667</v>
      </c>
      <c r="D195" s="22">
        <f t="shared" ca="1" si="58"/>
        <v>4483.3817901633638</v>
      </c>
      <c r="E195" s="22">
        <f t="shared" ca="1" si="59"/>
        <v>-35.715123496696833</v>
      </c>
      <c r="F195" s="21"/>
      <c r="G195" s="26">
        <f t="shared" ca="1" si="60"/>
        <v>-35.715123496696833</v>
      </c>
      <c r="H195" s="16">
        <v>153</v>
      </c>
      <c r="I195" s="16">
        <f t="shared" ca="1" si="61"/>
        <v>0.51870748299319724</v>
      </c>
      <c r="J195" s="16">
        <f t="shared" ca="1" si="62"/>
        <v>0.48129251700680276</v>
      </c>
      <c r="K195" s="25">
        <f t="shared" ca="1" si="63"/>
        <v>4.6909904654188803E-2</v>
      </c>
      <c r="L195" s="16">
        <f t="shared" ca="1" si="64"/>
        <v>38.16191586333548</v>
      </c>
      <c r="M195" s="16">
        <f t="shared" ca="1" si="65"/>
        <v>1</v>
      </c>
    </row>
    <row r="196" spans="1:13" x14ac:dyDescent="0.25">
      <c r="A196" s="22">
        <v>154</v>
      </c>
      <c r="B196" s="21"/>
      <c r="C196" s="16">
        <f t="shared" ca="1" si="57"/>
        <v>4434.666666666667</v>
      </c>
      <c r="D196" s="22">
        <f t="shared" ca="1" si="58"/>
        <v>4514.5299170573571</v>
      </c>
      <c r="E196" s="22">
        <f t="shared" ca="1" si="59"/>
        <v>-79.863250390690155</v>
      </c>
      <c r="F196" s="21"/>
      <c r="G196" s="26">
        <f t="shared" ca="1" si="60"/>
        <v>-79.863250390690155</v>
      </c>
      <c r="H196" s="16">
        <v>154</v>
      </c>
      <c r="I196" s="16">
        <f t="shared" ca="1" si="61"/>
        <v>0.52210884353741494</v>
      </c>
      <c r="J196" s="16">
        <f t="shared" ca="1" si="62"/>
        <v>0.47789115646258506</v>
      </c>
      <c r="K196" s="25">
        <f t="shared" ca="1" si="63"/>
        <v>5.5447050074005633E-2</v>
      </c>
      <c r="L196" s="16">
        <f t="shared" ca="1" si="64"/>
        <v>46.48714193116848</v>
      </c>
      <c r="M196" s="16">
        <f t="shared" ca="1" si="65"/>
        <v>1</v>
      </c>
    </row>
    <row r="197" spans="1:13" x14ac:dyDescent="0.25">
      <c r="A197" s="22">
        <v>155</v>
      </c>
      <c r="B197" s="21"/>
      <c r="C197" s="16">
        <f t="shared" ca="1" si="57"/>
        <v>4405.5</v>
      </c>
      <c r="D197" s="22">
        <f t="shared" ca="1" si="58"/>
        <v>4545.0385009943939</v>
      </c>
      <c r="E197" s="22">
        <f t="shared" ca="1" si="59"/>
        <v>-139.53850099439387</v>
      </c>
      <c r="F197" s="21"/>
      <c r="G197" s="26">
        <f t="shared" ca="1" si="60"/>
        <v>-139.53850099439387</v>
      </c>
      <c r="H197" s="16">
        <v>155</v>
      </c>
      <c r="I197" s="16">
        <f t="shared" ca="1" si="61"/>
        <v>0.52551020408163263</v>
      </c>
      <c r="J197" s="16">
        <f t="shared" ca="1" si="62"/>
        <v>0.47448979591836737</v>
      </c>
      <c r="K197" s="25">
        <f t="shared" ca="1" si="63"/>
        <v>6.3988238620593565E-2</v>
      </c>
      <c r="L197" s="16">
        <f t="shared" ca="1" si="64"/>
        <v>46.718709403632602</v>
      </c>
      <c r="M197" s="16">
        <f t="shared" ca="1" si="65"/>
        <v>1</v>
      </c>
    </row>
    <row r="198" spans="1:13" x14ac:dyDescent="0.25">
      <c r="A198" s="22">
        <v>156</v>
      </c>
      <c r="B198" s="21"/>
      <c r="C198" s="16">
        <f t="shared" ca="1" si="57"/>
        <v>4403</v>
      </c>
      <c r="D198" s="22">
        <f t="shared" ca="1" si="58"/>
        <v>4574.8930215408582</v>
      </c>
      <c r="E198" s="22">
        <f t="shared" ca="1" si="59"/>
        <v>-171.89302154085817</v>
      </c>
      <c r="F198" s="21"/>
      <c r="G198" s="26">
        <f t="shared" ca="1" si="60"/>
        <v>-171.89302154085817</v>
      </c>
      <c r="H198" s="16">
        <v>156</v>
      </c>
      <c r="I198" s="16">
        <f t="shared" ca="1" si="61"/>
        <v>0.52891156462585032</v>
      </c>
      <c r="J198" s="16">
        <f t="shared" ca="1" si="62"/>
        <v>0.47108843537414968</v>
      </c>
      <c r="K198" s="25">
        <f t="shared" ca="1" si="63"/>
        <v>7.2534097868932335E-2</v>
      </c>
      <c r="L198" s="16">
        <f t="shared" ca="1" si="64"/>
        <v>55.625238484258261</v>
      </c>
      <c r="M198" s="16">
        <f t="shared" ca="1" si="65"/>
        <v>1</v>
      </c>
    </row>
    <row r="199" spans="1:13" x14ac:dyDescent="0.25">
      <c r="A199" s="22">
        <v>157</v>
      </c>
      <c r="B199" s="21"/>
      <c r="C199" s="16">
        <f t="shared" ca="1" si="57"/>
        <v>4435.5555555555557</v>
      </c>
      <c r="D199" s="22">
        <f t="shared" ca="1" si="58"/>
        <v>4604.0792695618875</v>
      </c>
      <c r="E199" s="22">
        <f t="shared" ca="1" si="59"/>
        <v>-168.52371400633183</v>
      </c>
      <c r="F199" s="21"/>
      <c r="G199" s="26">
        <f t="shared" ca="1" si="60"/>
        <v>-168.52371400633183</v>
      </c>
      <c r="H199" s="16">
        <v>157</v>
      </c>
      <c r="I199" s="16">
        <f t="shared" ca="1" si="61"/>
        <v>0.53231292517006801</v>
      </c>
      <c r="J199" s="16">
        <f t="shared" ca="1" si="62"/>
        <v>0.46768707482993199</v>
      </c>
      <c r="K199" s="25">
        <f t="shared" ca="1" si="63"/>
        <v>8.1085257789208859E-2</v>
      </c>
      <c r="L199" s="16">
        <f t="shared" ca="1" si="64"/>
        <v>64.356397236269459</v>
      </c>
      <c r="M199" s="16">
        <f t="shared" ca="1" si="65"/>
        <v>1</v>
      </c>
    </row>
    <row r="200" spans="1:13" x14ac:dyDescent="0.25">
      <c r="A200" s="22">
        <v>158</v>
      </c>
      <c r="B200" s="21"/>
      <c r="C200" s="16">
        <f t="shared" ca="1" si="57"/>
        <v>4395.4615384615381</v>
      </c>
      <c r="D200" s="22">
        <f t="shared" ca="1" si="58"/>
        <v>4632.5833539841433</v>
      </c>
      <c r="E200" s="22">
        <f t="shared" ca="1" si="59"/>
        <v>-237.12181552260517</v>
      </c>
      <c r="F200" s="21"/>
      <c r="G200" s="26">
        <f t="shared" ca="1" si="60"/>
        <v>-237.12181552260517</v>
      </c>
      <c r="H200" s="16">
        <v>158</v>
      </c>
      <c r="I200" s="16">
        <f t="shared" ca="1" si="61"/>
        <v>0.5357142857142857</v>
      </c>
      <c r="J200" s="16">
        <f t="shared" ca="1" si="62"/>
        <v>0.4642857142857143</v>
      </c>
      <c r="K200" s="25">
        <f t="shared" ca="1" si="63"/>
        <v>8.9642351075762544E-2</v>
      </c>
      <c r="L200" s="16">
        <f t="shared" ca="1" si="64"/>
        <v>69.916834030585051</v>
      </c>
      <c r="M200" s="16">
        <f t="shared" ca="1" si="65"/>
        <v>1</v>
      </c>
    </row>
    <row r="201" spans="1:13" x14ac:dyDescent="0.25">
      <c r="A201" s="22">
        <v>159</v>
      </c>
      <c r="B201" s="21"/>
      <c r="C201" s="16">
        <f t="shared" ca="1" si="57"/>
        <v>4406.166666666667</v>
      </c>
      <c r="D201" s="22">
        <f t="shared" ca="1" si="58"/>
        <v>4660.3917084072191</v>
      </c>
      <c r="E201" s="22">
        <f t="shared" ca="1" si="59"/>
        <v>-254.22504174055211</v>
      </c>
      <c r="F201" s="21"/>
      <c r="G201" s="26">
        <f t="shared" ca="1" si="60"/>
        <v>-254.22504174055211</v>
      </c>
      <c r="H201" s="16">
        <v>159</v>
      </c>
      <c r="I201" s="16">
        <f t="shared" ca="1" si="61"/>
        <v>0.53911564625850339</v>
      </c>
      <c r="J201" s="16">
        <f t="shared" ca="1" si="62"/>
        <v>0.46088435374149661</v>
      </c>
      <c r="K201" s="25">
        <f t="shared" ca="1" si="63"/>
        <v>9.8206013479676071E-2</v>
      </c>
      <c r="L201" s="16">
        <f t="shared" ca="1" si="64"/>
        <v>70.769515472252351</v>
      </c>
      <c r="M201" s="16">
        <f t="shared" ca="1" si="65"/>
        <v>1</v>
      </c>
    </row>
    <row r="202" spans="1:13" x14ac:dyDescent="0.25">
      <c r="A202" s="22">
        <v>160</v>
      </c>
      <c r="B202" s="21"/>
      <c r="C202" s="16">
        <f t="shared" ca="1" si="57"/>
        <v>4373.333333333333</v>
      </c>
      <c r="D202" s="22">
        <f t="shared" ca="1" si="58"/>
        <v>4687.4910975605017</v>
      </c>
      <c r="E202" s="22">
        <f t="shared" ca="1" si="59"/>
        <v>-314.15776422716863</v>
      </c>
      <c r="F202" s="21"/>
      <c r="G202" s="26">
        <f t="shared" ca="1" si="60"/>
        <v>-314.15776422716863</v>
      </c>
      <c r="H202" s="16">
        <v>160</v>
      </c>
      <c r="I202" s="16">
        <f t="shared" ca="1" si="61"/>
        <v>0.54251700680272108</v>
      </c>
      <c r="J202" s="16">
        <f t="shared" ca="1" si="62"/>
        <v>0.45748299319727892</v>
      </c>
      <c r="K202" s="25">
        <f t="shared" ca="1" si="63"/>
        <v>0.10677688414547148</v>
      </c>
      <c r="L202" s="16">
        <f t="shared" ca="1" si="64"/>
        <v>79.12138357299682</v>
      </c>
      <c r="M202" s="16">
        <f t="shared" ca="1" si="65"/>
        <v>1</v>
      </c>
    </row>
    <row r="203" spans="1:13" x14ac:dyDescent="0.25">
      <c r="A203" s="22">
        <v>161</v>
      </c>
      <c r="B203" s="21"/>
      <c r="C203" s="16">
        <f t="shared" ca="1" si="57"/>
        <v>4369.7142857142853</v>
      </c>
      <c r="D203" s="22">
        <f t="shared" ca="1" si="58"/>
        <v>4713.868623602455</v>
      </c>
      <c r="E203" s="22">
        <f t="shared" ca="1" si="59"/>
        <v>-344.15433788816972</v>
      </c>
      <c r="F203" s="21"/>
      <c r="G203" s="26">
        <f t="shared" ca="1" si="60"/>
        <v>-344.15433788816972</v>
      </c>
      <c r="H203" s="16">
        <v>161</v>
      </c>
      <c r="I203" s="16">
        <f t="shared" ca="1" si="61"/>
        <v>0.54591836734693877</v>
      </c>
      <c r="J203" s="16">
        <f t="shared" ca="1" si="62"/>
        <v>0.45408163265306123</v>
      </c>
      <c r="K203" s="25">
        <f t="shared" ca="1" si="63"/>
        <v>0.11535560595238141</v>
      </c>
      <c r="L203" s="16">
        <f t="shared" ca="1" si="64"/>
        <v>80.998818831984863</v>
      </c>
      <c r="M203" s="16">
        <f t="shared" ca="1" si="65"/>
        <v>1</v>
      </c>
    </row>
    <row r="204" spans="1:13" x14ac:dyDescent="0.25">
      <c r="A204" s="22">
        <v>162</v>
      </c>
      <c r="B204" s="21"/>
      <c r="C204" s="16">
        <f t="shared" ca="1" si="57"/>
        <v>4346.916666666667</v>
      </c>
      <c r="D204" s="22">
        <f t="shared" ca="1" si="58"/>
        <v>4739.5117322592841</v>
      </c>
      <c r="E204" s="22">
        <f t="shared" ca="1" si="59"/>
        <v>-392.59506559261717</v>
      </c>
      <c r="F204" s="21"/>
      <c r="G204" s="26">
        <f t="shared" ca="1" si="60"/>
        <v>-392.59506559261717</v>
      </c>
      <c r="H204" s="16">
        <v>162</v>
      </c>
      <c r="I204" s="16">
        <f t="shared" ca="1" si="61"/>
        <v>0.54931972789115646</v>
      </c>
      <c r="J204" s="16">
        <f t="shared" ca="1" si="62"/>
        <v>0.45068027210884354</v>
      </c>
      <c r="K204" s="25">
        <f t="shared" ca="1" si="63"/>
        <v>0.12394282586067741</v>
      </c>
      <c r="L204" s="16">
        <f t="shared" ca="1" si="64"/>
        <v>82.449361217149089</v>
      </c>
      <c r="M204" s="16">
        <f t="shared" ca="1" si="65"/>
        <v>1</v>
      </c>
    </row>
    <row r="205" spans="1:13" x14ac:dyDescent="0.25">
      <c r="A205" s="22">
        <v>163</v>
      </c>
      <c r="B205" s="21"/>
      <c r="C205" s="16">
        <f t="shared" ca="1" si="57"/>
        <v>4260.25</v>
      </c>
      <c r="D205" s="22">
        <f t="shared" ca="1" si="58"/>
        <v>4764.4082188000939</v>
      </c>
      <c r="E205" s="22">
        <f t="shared" ca="1" si="59"/>
        <v>-504.15821880009389</v>
      </c>
      <c r="F205" s="21"/>
      <c r="G205" s="26">
        <f t="shared" ca="1" si="60"/>
        <v>-504.15821880009389</v>
      </c>
      <c r="H205" s="16">
        <v>163</v>
      </c>
      <c r="I205" s="16">
        <f t="shared" ca="1" si="61"/>
        <v>0.55272108843537415</v>
      </c>
      <c r="J205" s="16">
        <f t="shared" ca="1" si="62"/>
        <v>0.44727891156462585</v>
      </c>
      <c r="K205" s="25">
        <f t="shared" ca="1" si="63"/>
        <v>0.13253919526355051</v>
      </c>
      <c r="L205" s="16">
        <f t="shared" ca="1" si="64"/>
        <v>92.702482401354928</v>
      </c>
      <c r="M205" s="16">
        <f t="shared" ca="1" si="65"/>
        <v>1</v>
      </c>
    </row>
    <row r="206" spans="1:13" x14ac:dyDescent="0.25">
      <c r="A206" s="22">
        <v>164</v>
      </c>
      <c r="B206" s="21"/>
      <c r="C206" s="16">
        <f t="shared" ca="1" si="57"/>
        <v>4346.6428571428569</v>
      </c>
      <c r="D206" s="22">
        <f t="shared" ca="1" si="58"/>
        <v>4788.5462338456809</v>
      </c>
      <c r="E206" s="22">
        <f t="shared" ca="1" si="59"/>
        <v>-441.90337670282406</v>
      </c>
      <c r="F206" s="21"/>
      <c r="G206" s="26">
        <f t="shared" ca="1" si="60"/>
        <v>-441.90337670282406</v>
      </c>
      <c r="H206" s="16">
        <v>164</v>
      </c>
      <c r="I206" s="16">
        <f t="shared" ca="1" si="61"/>
        <v>0.55612244897959184</v>
      </c>
      <c r="J206" s="16">
        <f t="shared" ca="1" si="62"/>
        <v>0.44387755102040816</v>
      </c>
      <c r="K206" s="25">
        <f t="shared" ca="1" si="63"/>
        <v>0.14114537034505295</v>
      </c>
      <c r="L206" s="16">
        <f t="shared" ca="1" si="64"/>
        <v>96.522352033021889</v>
      </c>
      <c r="M206" s="16">
        <f t="shared" ca="1" si="65"/>
        <v>1</v>
      </c>
    </row>
    <row r="207" spans="1:13" x14ac:dyDescent="0.25">
      <c r="A207" s="22">
        <v>165</v>
      </c>
      <c r="B207" s="21"/>
      <c r="C207" s="16">
        <f t="shared" ca="1" si="57"/>
        <v>4346.6428571428569</v>
      </c>
      <c r="D207" s="22">
        <f t="shared" ca="1" si="58"/>
        <v>4811.9142890081939</v>
      </c>
      <c r="E207" s="22">
        <f t="shared" ca="1" si="59"/>
        <v>-465.27143186533704</v>
      </c>
      <c r="F207" s="21"/>
      <c r="G207" s="26">
        <f t="shared" ca="1" si="60"/>
        <v>-465.27143186533704</v>
      </c>
      <c r="H207" s="16">
        <v>165</v>
      </c>
      <c r="I207" s="16">
        <f t="shared" ca="1" si="61"/>
        <v>0.55952380952380953</v>
      </c>
      <c r="J207" s="16">
        <f t="shared" ca="1" si="62"/>
        <v>0.44047619047619047</v>
      </c>
      <c r="K207" s="25">
        <f t="shared" ca="1" si="63"/>
        <v>0.14976201244462692</v>
      </c>
      <c r="L207" s="16">
        <f t="shared" ca="1" si="64"/>
        <v>99.101617961975535</v>
      </c>
      <c r="M207" s="16">
        <f t="shared" ca="1" si="65"/>
        <v>1</v>
      </c>
    </row>
    <row r="208" spans="1:13" x14ac:dyDescent="0.25">
      <c r="A208" s="22">
        <v>166</v>
      </c>
      <c r="B208" s="21"/>
      <c r="C208" s="16">
        <f t="shared" ca="1" si="57"/>
        <v>4269.181818181818</v>
      </c>
      <c r="D208" s="22">
        <f t="shared" ca="1" si="58"/>
        <v>4834.5012623589846</v>
      </c>
      <c r="E208" s="22">
        <f t="shared" ca="1" si="59"/>
        <v>-565.31944417716659</v>
      </c>
      <c r="F208" s="21"/>
      <c r="G208" s="26">
        <f t="shared" ca="1" si="60"/>
        <v>-565.31944417716659</v>
      </c>
      <c r="H208" s="16">
        <v>166</v>
      </c>
      <c r="I208" s="16">
        <f t="shared" ca="1" si="61"/>
        <v>0.56292517006802723</v>
      </c>
      <c r="J208" s="16">
        <f t="shared" ca="1" si="62"/>
        <v>0.43707482993197277</v>
      </c>
      <c r="K208" s="25">
        <f t="shared" ca="1" si="63"/>
        <v>0.15838978842876258</v>
      </c>
      <c r="L208" s="16">
        <f t="shared" ca="1" si="64"/>
        <v>101.78848307244243</v>
      </c>
      <c r="M208" s="16">
        <f t="shared" ca="1" si="65"/>
        <v>1</v>
      </c>
    </row>
    <row r="209" spans="1:13" x14ac:dyDescent="0.25">
      <c r="A209" s="22">
        <v>167</v>
      </c>
      <c r="B209" s="21"/>
      <c r="C209" s="16">
        <f t="shared" ca="1" si="57"/>
        <v>4297.6153846153848</v>
      </c>
      <c r="D209" s="22">
        <f t="shared" ca="1" si="58"/>
        <v>4856.2964037220445</v>
      </c>
      <c r="E209" s="22">
        <f t="shared" ca="1" si="59"/>
        <v>-558.68101910665973</v>
      </c>
      <c r="F209" s="21"/>
      <c r="G209" s="26">
        <f t="shared" ca="1" si="60"/>
        <v>-558.68101910665973</v>
      </c>
      <c r="H209" s="16">
        <v>167</v>
      </c>
      <c r="I209" s="16">
        <f t="shared" ca="1" si="61"/>
        <v>0.56632653061224492</v>
      </c>
      <c r="J209" s="16">
        <f t="shared" ca="1" si="62"/>
        <v>0.43367346938775508</v>
      </c>
      <c r="K209" s="25">
        <f t="shared" ca="1" si="63"/>
        <v>0.16702937107034718</v>
      </c>
      <c r="L209" s="16">
        <f t="shared" ca="1" si="64"/>
        <v>112.09898681634604</v>
      </c>
      <c r="M209" s="16">
        <f t="shared" ca="1" si="65"/>
        <v>1</v>
      </c>
    </row>
    <row r="210" spans="1:13" x14ac:dyDescent="0.25">
      <c r="A210" s="22">
        <v>168</v>
      </c>
      <c r="B210" s="21"/>
      <c r="C210" s="16">
        <f t="shared" ca="1" si="57"/>
        <v>4271.5714285714284</v>
      </c>
      <c r="D210" s="22">
        <f t="shared" ca="1" si="58"/>
        <v>4877.2893397905063</v>
      </c>
      <c r="E210" s="22">
        <f t="shared" ca="1" si="59"/>
        <v>-605.71791121907791</v>
      </c>
      <c r="F210" s="21"/>
      <c r="G210" s="26">
        <f t="shared" ca="1" si="60"/>
        <v>-605.71791121907791</v>
      </c>
      <c r="H210" s="16">
        <v>168</v>
      </c>
      <c r="I210" s="16">
        <f t="shared" ca="1" si="61"/>
        <v>0.56972789115646261</v>
      </c>
      <c r="J210" s="16">
        <f t="shared" ca="1" si="62"/>
        <v>0.43027210884353739</v>
      </c>
      <c r="K210" s="25">
        <f t="shared" ca="1" si="63"/>
        <v>0.17568143943628775</v>
      </c>
      <c r="L210" s="16">
        <f t="shared" ca="1" si="64"/>
        <v>113.36498639688125</v>
      </c>
      <c r="M210" s="16">
        <f t="shared" ca="1" si="65"/>
        <v>1</v>
      </c>
    </row>
    <row r="211" spans="1:13" x14ac:dyDescent="0.25">
      <c r="A211" s="22">
        <v>169</v>
      </c>
      <c r="B211" s="21"/>
      <c r="C211" s="16">
        <f t="shared" ca="1" si="57"/>
        <v>4258</v>
      </c>
      <c r="D211" s="22">
        <f t="shared" ca="1" si="58"/>
        <v>4897.4700790637744</v>
      </c>
      <c r="E211" s="22">
        <f t="shared" ca="1" si="59"/>
        <v>-639.47007906377439</v>
      </c>
      <c r="F211" s="21"/>
      <c r="G211" s="26">
        <f t="shared" ca="1" si="60"/>
        <v>-639.47007906377439</v>
      </c>
      <c r="H211" s="16">
        <v>169</v>
      </c>
      <c r="I211" s="16">
        <f t="shared" ca="1" si="61"/>
        <v>0.5731292517006803</v>
      </c>
      <c r="J211" s="16">
        <f t="shared" ca="1" si="62"/>
        <v>0.4268707482993197</v>
      </c>
      <c r="K211" s="25">
        <f t="shared" ca="1" si="63"/>
        <v>0.18434667928401138</v>
      </c>
      <c r="L211" s="16">
        <f t="shared" ca="1" si="64"/>
        <v>115.68069789630317</v>
      </c>
      <c r="M211" s="16">
        <f t="shared" ca="1" si="65"/>
        <v>1</v>
      </c>
    </row>
    <row r="212" spans="1:13" x14ac:dyDescent="0.25">
      <c r="A212" s="22">
        <v>170</v>
      </c>
      <c r="B212" s="21"/>
      <c r="C212" s="16">
        <f t="shared" ca="1" si="57"/>
        <v>4258.1538461538457</v>
      </c>
      <c r="D212" s="22">
        <f t="shared" ca="1" si="58"/>
        <v>4916.829016602941</v>
      </c>
      <c r="E212" s="22">
        <f t="shared" ca="1" si="59"/>
        <v>-658.67517044909528</v>
      </c>
      <c r="F212" s="21"/>
      <c r="G212" s="26">
        <f t="shared" ca="1" si="60"/>
        <v>-658.67517044909528</v>
      </c>
      <c r="H212" s="16">
        <v>170</v>
      </c>
      <c r="I212" s="16">
        <f t="shared" ca="1" si="61"/>
        <v>0.57653061224489799</v>
      </c>
      <c r="J212" s="16">
        <f t="shared" ca="1" si="62"/>
        <v>0.42346938775510201</v>
      </c>
      <c r="K212" s="25">
        <f t="shared" ca="1" si="63"/>
        <v>0.19302578346747271</v>
      </c>
      <c r="L212" s="16">
        <f t="shared" ca="1" si="64"/>
        <v>120.34199435916253</v>
      </c>
      <c r="M212" s="16">
        <f t="shared" ca="1" si="65"/>
        <v>1</v>
      </c>
    </row>
    <row r="213" spans="1:13" x14ac:dyDescent="0.25">
      <c r="A213" s="22">
        <v>171</v>
      </c>
      <c r="B213" s="21"/>
      <c r="C213" s="16">
        <f t="shared" ca="1" si="57"/>
        <v>4242.3076923076924</v>
      </c>
      <c r="D213" s="22">
        <f t="shared" ca="1" si="58"/>
        <v>4935.3569386022118</v>
      </c>
      <c r="E213" s="22">
        <f t="shared" ca="1" si="59"/>
        <v>-693.04924629451943</v>
      </c>
      <c r="F213" s="21"/>
      <c r="G213" s="26">
        <f t="shared" ca="1" si="60"/>
        <v>-693.04924629451943</v>
      </c>
      <c r="H213" s="16">
        <v>171</v>
      </c>
      <c r="I213" s="16">
        <f t="shared" ca="1" si="61"/>
        <v>0.57993197278911568</v>
      </c>
      <c r="J213" s="16">
        <f t="shared" ca="1" si="62"/>
        <v>0.42006802721088432</v>
      </c>
      <c r="K213" s="25">
        <f t="shared" ca="1" si="63"/>
        <v>0.20171945235332306</v>
      </c>
      <c r="L213" s="16">
        <f t="shared" ca="1" si="64"/>
        <v>122.44020136197651</v>
      </c>
      <c r="M213" s="16">
        <f t="shared" ca="1" si="65"/>
        <v>1</v>
      </c>
    </row>
    <row r="214" spans="1:13" x14ac:dyDescent="0.25">
      <c r="A214" s="22">
        <v>172</v>
      </c>
      <c r="B214" s="21"/>
      <c r="C214" s="16">
        <f t="shared" ca="1" si="57"/>
        <v>4254.5714285714284</v>
      </c>
      <c r="D214" s="22">
        <f t="shared" ca="1" si="58"/>
        <v>4953.0450267741853</v>
      </c>
      <c r="E214" s="22">
        <f t="shared" ca="1" si="59"/>
        <v>-698.47359820275688</v>
      </c>
      <c r="F214" s="21"/>
      <c r="G214" s="26">
        <f t="shared" ca="1" si="60"/>
        <v>-698.47359820275688</v>
      </c>
      <c r="H214" s="16">
        <v>172</v>
      </c>
      <c r="I214" s="16">
        <f t="shared" ca="1" si="61"/>
        <v>0.58333333333333337</v>
      </c>
      <c r="J214" s="16">
        <f t="shared" ca="1" si="62"/>
        <v>0.41666666666666663</v>
      </c>
      <c r="K214" s="25">
        <f t="shared" ca="1" si="63"/>
        <v>0.21042839424792484</v>
      </c>
      <c r="L214" s="16">
        <f t="shared" ca="1" si="64"/>
        <v>124.20450592131419</v>
      </c>
      <c r="M214" s="16">
        <f t="shared" ca="1" si="65"/>
        <v>1</v>
      </c>
    </row>
    <row r="215" spans="1:13" x14ac:dyDescent="0.25">
      <c r="A215" s="22">
        <v>173</v>
      </c>
      <c r="B215" s="21"/>
      <c r="C215" s="16">
        <f t="shared" ca="1" si="57"/>
        <v>4249.916666666667</v>
      </c>
      <c r="D215" s="22">
        <f t="shared" ca="1" si="58"/>
        <v>4969.8848625468763</v>
      </c>
      <c r="E215" s="22">
        <f t="shared" ca="1" si="59"/>
        <v>-719.96819588020935</v>
      </c>
      <c r="F215" s="21"/>
      <c r="G215" s="26">
        <f t="shared" ca="1" si="60"/>
        <v>-719.96819588020935</v>
      </c>
      <c r="H215" s="16">
        <v>173</v>
      </c>
      <c r="I215" s="16">
        <f t="shared" ca="1" si="61"/>
        <v>0.58673469387755106</v>
      </c>
      <c r="J215" s="16">
        <f t="shared" ca="1" si="62"/>
        <v>0.41326530612244894</v>
      </c>
      <c r="K215" s="25">
        <f t="shared" ca="1" si="63"/>
        <v>0.21915332583592478</v>
      </c>
      <c r="L215" s="16">
        <f t="shared" ca="1" si="64"/>
        <v>126.0687340242871</v>
      </c>
      <c r="M215" s="16">
        <f t="shared" ca="1" si="65"/>
        <v>1</v>
      </c>
    </row>
    <row r="216" spans="1:13" x14ac:dyDescent="0.25">
      <c r="A216" s="22">
        <v>174</v>
      </c>
      <c r="B216" s="21"/>
      <c r="C216" s="16">
        <f t="shared" ca="1" si="57"/>
        <v>4265.5384615384619</v>
      </c>
      <c r="D216" s="22">
        <f t="shared" ca="1" si="58"/>
        <v>4985.8684310704975</v>
      </c>
      <c r="E216" s="22">
        <f t="shared" ca="1" si="59"/>
        <v>-720.32996953203565</v>
      </c>
      <c r="F216" s="21"/>
      <c r="G216" s="26">
        <f t="shared" ca="1" si="60"/>
        <v>-720.32996953203565</v>
      </c>
      <c r="H216" s="16">
        <v>174</v>
      </c>
      <c r="I216" s="16">
        <f t="shared" ca="1" si="61"/>
        <v>0.59013605442176875</v>
      </c>
      <c r="J216" s="16">
        <f t="shared" ca="1" si="62"/>
        <v>0.40986394557823125</v>
      </c>
      <c r="K216" s="25">
        <f t="shared" ca="1" si="63"/>
        <v>0.22789497263113226</v>
      </c>
      <c r="L216" s="16">
        <f t="shared" ca="1" si="64"/>
        <v>127.362334646813</v>
      </c>
      <c r="M216" s="16">
        <f t="shared" ca="1" si="65"/>
        <v>1</v>
      </c>
    </row>
    <row r="217" spans="1:13" x14ac:dyDescent="0.25">
      <c r="A217" s="22">
        <v>175</v>
      </c>
      <c r="B217" s="21"/>
      <c r="C217" s="16">
        <f t="shared" ca="1" si="57"/>
        <v>4198.625</v>
      </c>
      <c r="D217" s="22">
        <f t="shared" ca="1" si="58"/>
        <v>5000.9881250321005</v>
      </c>
      <c r="E217" s="22">
        <f t="shared" ca="1" si="59"/>
        <v>-802.36312503210047</v>
      </c>
      <c r="F217" s="21"/>
      <c r="G217" s="26">
        <f t="shared" ca="1" si="60"/>
        <v>-802.36312503210047</v>
      </c>
      <c r="H217" s="16">
        <v>175</v>
      </c>
      <c r="I217" s="16">
        <f t="shared" ca="1" si="61"/>
        <v>0.59353741496598644</v>
      </c>
      <c r="J217" s="16">
        <f t="shared" ca="1" si="62"/>
        <v>0.40646258503401356</v>
      </c>
      <c r="K217" s="25">
        <f t="shared" ca="1" si="63"/>
        <v>0.23665406944048531</v>
      </c>
      <c r="L217" s="16">
        <f t="shared" ca="1" si="64"/>
        <v>130.04376124851842</v>
      </c>
      <c r="M217" s="16">
        <f t="shared" ca="1" si="65"/>
        <v>1</v>
      </c>
    </row>
    <row r="218" spans="1:13" x14ac:dyDescent="0.25">
      <c r="A218" s="22">
        <v>176</v>
      </c>
      <c r="B218" s="21"/>
      <c r="C218" s="16">
        <f t="shared" ca="1" si="57"/>
        <v>4315.5384615384619</v>
      </c>
      <c r="D218" s="22">
        <f t="shared" ca="1" si="58"/>
        <v>5015.2367482762384</v>
      </c>
      <c r="E218" s="22">
        <f t="shared" ca="1" si="59"/>
        <v>-699.69828673777647</v>
      </c>
      <c r="F218" s="21"/>
      <c r="G218" s="26">
        <f t="shared" ca="1" si="60"/>
        <v>-699.69828673777647</v>
      </c>
      <c r="H218" s="16">
        <v>176</v>
      </c>
      <c r="I218" s="16">
        <f t="shared" ca="1" si="61"/>
        <v>0.59693877551020413</v>
      </c>
      <c r="J218" s="16">
        <f t="shared" ca="1" si="62"/>
        <v>0.40306122448979587</v>
      </c>
      <c r="K218" s="25">
        <f t="shared" ca="1" si="63"/>
        <v>0.24543136084192327</v>
      </c>
      <c r="L218" s="16">
        <f t="shared" ca="1" si="64"/>
        <v>135.16662130574878</v>
      </c>
      <c r="M218" s="16">
        <f t="shared" ca="1" si="65"/>
        <v>1</v>
      </c>
    </row>
    <row r="219" spans="1:13" x14ac:dyDescent="0.25">
      <c r="A219" s="22">
        <v>177</v>
      </c>
      <c r="B219" s="21"/>
      <c r="C219" s="16">
        <f t="shared" ca="1" si="57"/>
        <v>4309.416666666667</v>
      </c>
      <c r="D219" s="22">
        <f t="shared" ca="1" si="58"/>
        <v>5028.6075192299504</v>
      </c>
      <c r="E219" s="22">
        <f t="shared" ca="1" si="59"/>
        <v>-719.19085256328344</v>
      </c>
      <c r="F219" s="21"/>
      <c r="G219" s="26">
        <f t="shared" ca="1" si="60"/>
        <v>-719.19085256328344</v>
      </c>
      <c r="H219" s="16">
        <v>177</v>
      </c>
      <c r="I219" s="16">
        <f t="shared" ca="1" si="61"/>
        <v>0.60034013605442171</v>
      </c>
      <c r="J219" s="16">
        <f t="shared" ca="1" si="62"/>
        <v>0.39965986394557829</v>
      </c>
      <c r="K219" s="25">
        <f t="shared" ca="1" si="63"/>
        <v>0.25422760167702663</v>
      </c>
      <c r="L219" s="16">
        <f t="shared" ca="1" si="64"/>
        <v>141.87608434030699</v>
      </c>
      <c r="M219" s="16">
        <f t="shared" ca="1" si="65"/>
        <v>1</v>
      </c>
    </row>
    <row r="220" spans="1:13" x14ac:dyDescent="0.25">
      <c r="A220" s="22">
        <v>178</v>
      </c>
      <c r="B220" s="21"/>
      <c r="C220" s="16">
        <f t="shared" ca="1" si="57"/>
        <v>4345.5</v>
      </c>
      <c r="D220" s="22">
        <f t="shared" ca="1" si="58"/>
        <v>5041.0940741304203</v>
      </c>
      <c r="E220" s="22">
        <f t="shared" ca="1" si="59"/>
        <v>-695.59407413042027</v>
      </c>
      <c r="F220" s="21"/>
      <c r="G220" s="26">
        <f t="shared" ca="1" si="60"/>
        <v>-695.59407413042027</v>
      </c>
      <c r="H220" s="16">
        <v>178</v>
      </c>
      <c r="I220" s="16">
        <f t="shared" ca="1" si="61"/>
        <v>0.6037414965986394</v>
      </c>
      <c r="J220" s="16">
        <f t="shared" ca="1" si="62"/>
        <v>0.3962585034013606</v>
      </c>
      <c r="K220" s="25">
        <f t="shared" ca="1" si="63"/>
        <v>0.2630435575593309</v>
      </c>
      <c r="L220" s="16">
        <f t="shared" ca="1" si="64"/>
        <v>143.22253756318969</v>
      </c>
      <c r="M220" s="16">
        <f t="shared" ca="1" si="65"/>
        <v>1</v>
      </c>
    </row>
    <row r="221" spans="1:13" x14ac:dyDescent="0.25">
      <c r="A221" s="22">
        <v>179</v>
      </c>
      <c r="B221" s="21"/>
      <c r="C221" s="16">
        <f t="shared" ca="1" si="57"/>
        <v>4302.6923076923076</v>
      </c>
      <c r="D221" s="22">
        <f t="shared" ca="1" si="58"/>
        <v>5052.6904700537852</v>
      </c>
      <c r="E221" s="22">
        <f t="shared" ca="1" si="59"/>
        <v>-749.99816236147763</v>
      </c>
      <c r="F221" s="21"/>
      <c r="G221" s="26">
        <f t="shared" ca="1" si="60"/>
        <v>-749.99816236147763</v>
      </c>
      <c r="H221" s="16">
        <v>179</v>
      </c>
      <c r="I221" s="16">
        <f t="shared" ca="1" si="61"/>
        <v>0.6071428571428571</v>
      </c>
      <c r="J221" s="16">
        <f t="shared" ca="1" si="62"/>
        <v>0.3928571428571429</v>
      </c>
      <c r="K221" s="25">
        <f t="shared" ca="1" si="63"/>
        <v>0.27188000539926077</v>
      </c>
      <c r="L221" s="16">
        <f t="shared" ca="1" si="64"/>
        <v>147.8618424983888</v>
      </c>
      <c r="M221" s="16">
        <f t="shared" ca="1" si="65"/>
        <v>1</v>
      </c>
    </row>
    <row r="222" spans="1:13" x14ac:dyDescent="0.25">
      <c r="A222" s="22">
        <v>180</v>
      </c>
      <c r="B222" s="21"/>
      <c r="C222" s="16">
        <f t="shared" ca="1" si="57"/>
        <v>4352.6428571428569</v>
      </c>
      <c r="D222" s="22">
        <f t="shared" ca="1" si="58"/>
        <v>5063.3911877436458</v>
      </c>
      <c r="E222" s="22">
        <f t="shared" ca="1" si="59"/>
        <v>-710.7483306007889</v>
      </c>
      <c r="F222" s="21"/>
      <c r="G222" s="26">
        <f t="shared" ca="1" si="60"/>
        <v>-710.7483306007889</v>
      </c>
      <c r="H222" s="16">
        <v>180</v>
      </c>
      <c r="I222" s="16">
        <f t="shared" ca="1" si="61"/>
        <v>0.61054421768707479</v>
      </c>
      <c r="J222" s="16">
        <f t="shared" ca="1" si="62"/>
        <v>0.38945578231292521</v>
      </c>
      <c r="K222" s="25">
        <f t="shared" ca="1" si="63"/>
        <v>0.28073773394669377</v>
      </c>
      <c r="L222" s="16">
        <f t="shared" ca="1" si="64"/>
        <v>150.83163201294929</v>
      </c>
      <c r="M222" s="16">
        <f t="shared" ca="1" si="65"/>
        <v>1</v>
      </c>
    </row>
    <row r="223" spans="1:13" x14ac:dyDescent="0.25">
      <c r="A223" s="22">
        <v>181</v>
      </c>
      <c r="B223" s="21"/>
      <c r="C223" s="16">
        <f t="shared" ca="1" si="57"/>
        <v>4301.7142857142853</v>
      </c>
      <c r="D223" s="22">
        <f t="shared" ca="1" si="58"/>
        <v>5073.1911342379281</v>
      </c>
      <c r="E223" s="22">
        <f t="shared" ca="1" si="59"/>
        <v>-771.47684852364273</v>
      </c>
      <c r="F223" s="21"/>
      <c r="G223" s="26">
        <f t="shared" ca="1" si="60"/>
        <v>-771.47684852364273</v>
      </c>
      <c r="H223" s="16">
        <v>181</v>
      </c>
      <c r="I223" s="16">
        <f t="shared" ca="1" si="61"/>
        <v>0.61394557823129248</v>
      </c>
      <c r="J223" s="16">
        <f t="shared" ca="1" si="62"/>
        <v>0.38605442176870752</v>
      </c>
      <c r="K223" s="25">
        <f t="shared" ca="1" si="63"/>
        <v>0.28961754435220494</v>
      </c>
      <c r="L223" s="16">
        <f t="shared" ca="1" si="64"/>
        <v>176.3234660262824</v>
      </c>
      <c r="M223" s="16">
        <f t="shared" ca="1" si="65"/>
        <v>1</v>
      </c>
    </row>
    <row r="224" spans="1:13" x14ac:dyDescent="0.25">
      <c r="A224" s="22">
        <v>182</v>
      </c>
      <c r="B224" s="21"/>
      <c r="C224" s="16">
        <f t="shared" ca="1" si="57"/>
        <v>4403.5714285714284</v>
      </c>
      <c r="D224" s="22">
        <f t="shared" ca="1" si="58"/>
        <v>5073.2222891085303</v>
      </c>
      <c r="E224" s="22">
        <f t="shared" ca="1" si="59"/>
        <v>-669.65086053710183</v>
      </c>
      <c r="F224" s="21"/>
      <c r="G224" s="26">
        <f t="shared" ca="1" si="60"/>
        <v>-669.65086053710183</v>
      </c>
      <c r="H224" s="16">
        <v>182</v>
      </c>
      <c r="I224" s="16">
        <f t="shared" ca="1" si="61"/>
        <v>0.61734693877551017</v>
      </c>
      <c r="J224" s="16">
        <f t="shared" ca="1" si="62"/>
        <v>0.38265306122448983</v>
      </c>
      <c r="K224" s="25">
        <f t="shared" ca="1" si="63"/>
        <v>0.29852025074810984</v>
      </c>
      <c r="L224" s="16">
        <f t="shared" ca="1" si="64"/>
        <v>179.60662431679611</v>
      </c>
      <c r="M224" s="16">
        <f t="shared" ca="1" si="65"/>
        <v>1</v>
      </c>
    </row>
    <row r="225" spans="1:13" x14ac:dyDescent="0.25">
      <c r="A225" s="22">
        <v>183</v>
      </c>
      <c r="B225" s="21"/>
      <c r="C225" s="16">
        <f t="shared" ca="1" si="57"/>
        <v>4416.6923076923076</v>
      </c>
      <c r="D225" s="22">
        <f t="shared" ca="1" si="58"/>
        <v>5082.0856452928665</v>
      </c>
      <c r="E225" s="22">
        <f t="shared" ca="1" si="59"/>
        <v>-665.39333760055888</v>
      </c>
      <c r="F225" s="21"/>
      <c r="G225" s="26">
        <f t="shared" ca="1" si="60"/>
        <v>-665.39333760055888</v>
      </c>
      <c r="H225" s="16">
        <v>183</v>
      </c>
      <c r="I225" s="16">
        <f t="shared" ca="1" si="61"/>
        <v>0.62074829931972786</v>
      </c>
      <c r="J225" s="16">
        <f t="shared" ca="1" si="62"/>
        <v>0.37925170068027214</v>
      </c>
      <c r="K225" s="25">
        <f t="shared" ca="1" si="63"/>
        <v>0.30744668085048399</v>
      </c>
      <c r="L225" s="16">
        <f t="shared" ca="1" si="64"/>
        <v>186.56959756225933</v>
      </c>
      <c r="M225" s="16">
        <f t="shared" ca="1" si="65"/>
        <v>1</v>
      </c>
    </row>
    <row r="226" spans="1:13" x14ac:dyDescent="0.25">
      <c r="A226" s="22">
        <v>184</v>
      </c>
      <c r="B226" s="21"/>
      <c r="C226" s="16">
        <f t="shared" ca="1" si="57"/>
        <v>4406.4615384615381</v>
      </c>
      <c r="D226" s="22">
        <f t="shared" ca="1" si="58"/>
        <v>5090.0704876029231</v>
      </c>
      <c r="E226" s="22">
        <f t="shared" ca="1" si="59"/>
        <v>-683.60894914138498</v>
      </c>
      <c r="F226" s="21"/>
      <c r="G226" s="26">
        <f t="shared" ca="1" si="60"/>
        <v>-683.60894914138498</v>
      </c>
      <c r="H226" s="16">
        <v>184</v>
      </c>
      <c r="I226" s="16">
        <f t="shared" ca="1" si="61"/>
        <v>0.62414965986394555</v>
      </c>
      <c r="J226" s="16">
        <f t="shared" ca="1" si="62"/>
        <v>0.37585034013605445</v>
      </c>
      <c r="K226" s="25">
        <f t="shared" ca="1" si="63"/>
        <v>0.31639767658340401</v>
      </c>
      <c r="L226" s="16">
        <f t="shared" ca="1" si="64"/>
        <v>206.19916226884038</v>
      </c>
      <c r="M226" s="16">
        <f t="shared" ca="1" si="65"/>
        <v>1</v>
      </c>
    </row>
    <row r="227" spans="1:13" x14ac:dyDescent="0.25">
      <c r="A227" s="22">
        <v>185</v>
      </c>
      <c r="B227" s="21"/>
      <c r="C227" s="16">
        <f t="shared" ca="1" si="57"/>
        <v>4436.4285714285716</v>
      </c>
      <c r="D227" s="22">
        <f t="shared" ca="1" si="58"/>
        <v>5097.1418608156146</v>
      </c>
      <c r="E227" s="22">
        <f t="shared" ca="1" si="59"/>
        <v>-660.71328938704301</v>
      </c>
      <c r="F227" s="21"/>
      <c r="G227" s="26">
        <f t="shared" ca="1" si="60"/>
        <v>-660.71328938704301</v>
      </c>
      <c r="H227" s="16">
        <v>185</v>
      </c>
      <c r="I227" s="16">
        <f t="shared" ca="1" si="61"/>
        <v>0.62755102040816324</v>
      </c>
      <c r="J227" s="16">
        <f t="shared" ca="1" si="62"/>
        <v>0.37244897959183676</v>
      </c>
      <c r="K227" s="25">
        <f t="shared" ca="1" si="63"/>
        <v>0.32537409472672818</v>
      </c>
      <c r="L227" s="16">
        <f t="shared" ca="1" si="64"/>
        <v>206.48033872096448</v>
      </c>
      <c r="M227" s="16">
        <f t="shared" ca="1" si="65"/>
        <v>1</v>
      </c>
    </row>
    <row r="228" spans="1:13" x14ac:dyDescent="0.25">
      <c r="A228" s="22">
        <v>186</v>
      </c>
      <c r="B228" s="21"/>
      <c r="C228" s="16">
        <f t="shared" ca="1" si="57"/>
        <v>4444.166666666667</v>
      </c>
      <c r="D228" s="22">
        <f t="shared" ca="1" si="58"/>
        <v>5103.2963993402782</v>
      </c>
      <c r="E228" s="22">
        <f t="shared" ca="1" si="59"/>
        <v>-659.12973267361122</v>
      </c>
      <c r="F228" s="21"/>
      <c r="G228" s="26">
        <f t="shared" ca="1" si="60"/>
        <v>-659.12973267361122</v>
      </c>
      <c r="H228" s="16">
        <v>186</v>
      </c>
      <c r="I228" s="16">
        <f t="shared" ca="1" si="61"/>
        <v>0.63095238095238093</v>
      </c>
      <c r="J228" s="16">
        <f t="shared" ca="1" si="62"/>
        <v>0.36904761904761907</v>
      </c>
      <c r="K228" s="25">
        <f t="shared" ca="1" si="63"/>
        <v>0.33437680758881422</v>
      </c>
      <c r="L228" s="16">
        <f t="shared" ca="1" si="64"/>
        <v>214.74759494629848</v>
      </c>
      <c r="M228" s="16">
        <f t="shared" ca="1" si="65"/>
        <v>1</v>
      </c>
    </row>
    <row r="229" spans="1:13" x14ac:dyDescent="0.25">
      <c r="A229" s="22">
        <v>187</v>
      </c>
      <c r="B229" s="21"/>
      <c r="C229" s="16">
        <f t="shared" ca="1" si="57"/>
        <v>4470.1538461538457</v>
      </c>
      <c r="D229" s="22">
        <f t="shared" ca="1" si="58"/>
        <v>5108.5311739499039</v>
      </c>
      <c r="E229" s="22">
        <f t="shared" ca="1" si="59"/>
        <v>-638.37732779605813</v>
      </c>
      <c r="F229" s="21"/>
      <c r="G229" s="26">
        <f t="shared" ca="1" si="60"/>
        <v>-638.37732779605813</v>
      </c>
      <c r="H229" s="16">
        <v>187</v>
      </c>
      <c r="I229" s="16">
        <f t="shared" ca="1" si="61"/>
        <v>0.63435374149659862</v>
      </c>
      <c r="J229" s="16">
        <f t="shared" ca="1" si="62"/>
        <v>0.36564625850340138</v>
      </c>
      <c r="K229" s="25">
        <f t="shared" ca="1" si="63"/>
        <v>0.34340670370565268</v>
      </c>
      <c r="L229" s="16">
        <f t="shared" ca="1" si="64"/>
        <v>230.67461983143039</v>
      </c>
      <c r="M229" s="16">
        <f t="shared" ca="1" si="65"/>
        <v>1</v>
      </c>
    </row>
    <row r="230" spans="1:13" x14ac:dyDescent="0.25">
      <c r="A230" s="22">
        <v>188</v>
      </c>
      <c r="B230" s="21"/>
      <c r="C230" s="16">
        <f t="shared" ca="1" si="57"/>
        <v>4442.1428571428569</v>
      </c>
      <c r="D230" s="22">
        <f t="shared" ca="1" si="58"/>
        <v>5112.8436931752913</v>
      </c>
      <c r="E230" s="22">
        <f t="shared" ca="1" si="59"/>
        <v>-670.70083603243438</v>
      </c>
      <c r="F230" s="21"/>
      <c r="G230" s="26">
        <f t="shared" ca="1" si="60"/>
        <v>-670.70083603243438</v>
      </c>
      <c r="H230" s="16">
        <v>188</v>
      </c>
      <c r="I230" s="16">
        <f t="shared" ca="1" si="61"/>
        <v>0.63775510204081631</v>
      </c>
      <c r="J230" s="16">
        <f t="shared" ca="1" si="62"/>
        <v>0.36224489795918369</v>
      </c>
      <c r="K230" s="25">
        <f t="shared" ca="1" si="63"/>
        <v>0.35246468856798852</v>
      </c>
      <c r="L230" s="16">
        <f t="shared" ca="1" si="64"/>
        <v>241.4293290127805</v>
      </c>
      <c r="M230" s="16">
        <f t="shared" ca="1" si="65"/>
        <v>1</v>
      </c>
    </row>
    <row r="231" spans="1:13" x14ac:dyDescent="0.25">
      <c r="A231" s="22">
        <v>189</v>
      </c>
      <c r="B231" s="21"/>
      <c r="C231" s="16">
        <f t="shared" ca="1" si="57"/>
        <v>4491.2857142857147</v>
      </c>
      <c r="D231" s="22">
        <f t="shared" ca="1" si="58"/>
        <v>5112.8565236091226</v>
      </c>
      <c r="E231" s="22">
        <f t="shared" ca="1" si="59"/>
        <v>-621.57080932340796</v>
      </c>
      <c r="F231" s="21"/>
      <c r="G231" s="26">
        <f t="shared" ca="1" si="60"/>
        <v>-621.57080932340796</v>
      </c>
      <c r="H231" s="16">
        <v>189</v>
      </c>
      <c r="I231" s="16">
        <f t="shared" ca="1" si="61"/>
        <v>0.641156462585034</v>
      </c>
      <c r="J231" s="16">
        <f t="shared" ca="1" si="62"/>
        <v>0.358843537414966</v>
      </c>
      <c r="K231" s="25">
        <f t="shared" ca="1" si="63"/>
        <v>0.36155168537809629</v>
      </c>
      <c r="L231" s="16">
        <f t="shared" ca="1" si="64"/>
        <v>241.95677775759486</v>
      </c>
      <c r="M231" s="16">
        <f t="shared" ca="1" si="65"/>
        <v>1</v>
      </c>
    </row>
    <row r="232" spans="1:13" x14ac:dyDescent="0.25">
      <c r="A232" s="22">
        <v>190</v>
      </c>
      <c r="B232" s="21"/>
      <c r="C232" s="16">
        <f t="shared" ca="1" si="57"/>
        <v>4517.3076923076924</v>
      </c>
      <c r="D232" s="22">
        <f t="shared" ca="1" si="58"/>
        <v>5116.2319044908545</v>
      </c>
      <c r="E232" s="22">
        <f t="shared" ca="1" si="59"/>
        <v>-598.92421218316213</v>
      </c>
      <c r="F232" s="21"/>
      <c r="G232" s="26">
        <f t="shared" ca="1" si="60"/>
        <v>-598.92421218316213</v>
      </c>
      <c r="H232" s="16">
        <v>190</v>
      </c>
      <c r="I232" s="16">
        <f t="shared" ca="1" si="61"/>
        <v>0.64455782312925169</v>
      </c>
      <c r="J232" s="16">
        <f t="shared" ca="1" si="62"/>
        <v>0.35544217687074831</v>
      </c>
      <c r="K232" s="25">
        <f t="shared" ca="1" si="63"/>
        <v>0.37066863583798498</v>
      </c>
      <c r="L232" s="16">
        <f t="shared" ca="1" si="64"/>
        <v>250.8080881812507</v>
      </c>
      <c r="M232" s="16">
        <f t="shared" ca="1" si="65"/>
        <v>1</v>
      </c>
    </row>
    <row r="233" spans="1:13" x14ac:dyDescent="0.25">
      <c r="A233" s="22">
        <v>191</v>
      </c>
      <c r="B233" s="21"/>
      <c r="C233" s="16">
        <f t="shared" ca="1" si="57"/>
        <v>4510.6428571428569</v>
      </c>
      <c r="D233" s="22">
        <f t="shared" ca="1" si="58"/>
        <v>5118.694195291514</v>
      </c>
      <c r="E233" s="22">
        <f t="shared" ca="1" si="59"/>
        <v>-608.05133814865712</v>
      </c>
      <c r="F233" s="21"/>
      <c r="G233" s="26">
        <f t="shared" ca="1" si="60"/>
        <v>-608.05133814865712</v>
      </c>
      <c r="H233" s="16">
        <v>191</v>
      </c>
      <c r="I233" s="16">
        <f t="shared" ca="1" si="61"/>
        <v>0.64795918367346939</v>
      </c>
      <c r="J233" s="16">
        <f t="shared" ca="1" si="62"/>
        <v>0.35204081632653061</v>
      </c>
      <c r="K233" s="25">
        <f t="shared" ca="1" si="63"/>
        <v>0.37981650097091346</v>
      </c>
      <c r="L233" s="16">
        <f t="shared" ca="1" si="64"/>
        <v>263.21127192507856</v>
      </c>
      <c r="M233" s="16">
        <f t="shared" ca="1" si="65"/>
        <v>1</v>
      </c>
    </row>
    <row r="234" spans="1:13" x14ac:dyDescent="0.25">
      <c r="A234" s="22">
        <v>192</v>
      </c>
      <c r="B234" s="21"/>
      <c r="C234" s="16">
        <f t="shared" ca="1" si="57"/>
        <v>4516</v>
      </c>
      <c r="D234" s="22">
        <f t="shared" ca="1" si="58"/>
        <v>5120.2293936602036</v>
      </c>
      <c r="E234" s="22">
        <f t="shared" ca="1" si="59"/>
        <v>-604.22939366020364</v>
      </c>
      <c r="F234" s="21"/>
      <c r="G234" s="26">
        <f t="shared" ca="1" si="60"/>
        <v>-604.22939366020364</v>
      </c>
      <c r="H234" s="16">
        <v>192</v>
      </c>
      <c r="I234" s="16">
        <f t="shared" ca="1" si="61"/>
        <v>0.65136054421768708</v>
      </c>
      <c r="J234" s="16">
        <f t="shared" ca="1" si="62"/>
        <v>0.34863945578231292</v>
      </c>
      <c r="K234" s="25">
        <f t="shared" ca="1" si="63"/>
        <v>0.38899626197822873</v>
      </c>
      <c r="L234" s="16">
        <f t="shared" ca="1" si="64"/>
        <v>266.69608376918268</v>
      </c>
      <c r="M234" s="16">
        <f t="shared" ca="1" si="65"/>
        <v>1</v>
      </c>
    </row>
    <row r="235" spans="1:13" x14ac:dyDescent="0.25">
      <c r="A235" s="22">
        <v>193</v>
      </c>
      <c r="B235" s="21"/>
      <c r="C235" s="16">
        <f t="shared" ca="1" si="57"/>
        <v>4519.6153846153848</v>
      </c>
      <c r="D235" s="22">
        <f t="shared" ca="1" si="58"/>
        <v>5120.8367689256484</v>
      </c>
      <c r="E235" s="22">
        <f t="shared" ca="1" si="59"/>
        <v>-601.2213843102636</v>
      </c>
      <c r="F235" s="21"/>
      <c r="G235" s="26">
        <f t="shared" ca="1" si="60"/>
        <v>-601.2213843102636</v>
      </c>
      <c r="H235" s="16">
        <v>193</v>
      </c>
      <c r="I235" s="16">
        <f t="shared" ca="1" si="61"/>
        <v>0.65476190476190477</v>
      </c>
      <c r="J235" s="16">
        <f t="shared" ca="1" si="62"/>
        <v>0.34523809523809523</v>
      </c>
      <c r="K235" s="25">
        <f t="shared" ca="1" si="63"/>
        <v>0.39820892113366041</v>
      </c>
      <c r="L235" s="16">
        <f t="shared" ca="1" si="64"/>
        <v>274.7650466983996</v>
      </c>
      <c r="M235" s="16">
        <f t="shared" ca="1" si="65"/>
        <v>1</v>
      </c>
    </row>
    <row r="236" spans="1:13" x14ac:dyDescent="0.25">
      <c r="A236" s="22">
        <v>194</v>
      </c>
      <c r="B236" s="21"/>
      <c r="C236" s="16">
        <f t="shared" ca="1" si="57"/>
        <v>4535.25</v>
      </c>
      <c r="D236" s="22">
        <f t="shared" ca="1" si="58"/>
        <v>5120.516032010114</v>
      </c>
      <c r="E236" s="22">
        <f t="shared" ca="1" si="59"/>
        <v>-585.26603201011403</v>
      </c>
      <c r="F236" s="21"/>
      <c r="G236" s="26">
        <f t="shared" ca="1" si="60"/>
        <v>-585.26603201011403</v>
      </c>
      <c r="H236" s="16">
        <v>194</v>
      </c>
      <c r="I236" s="16">
        <f t="shared" ca="1" si="61"/>
        <v>0.65816326530612246</v>
      </c>
      <c r="J236" s="16">
        <f t="shared" ca="1" si="62"/>
        <v>0.34183673469387754</v>
      </c>
      <c r="K236" s="25">
        <f t="shared" ca="1" si="63"/>
        <v>0.40745550271735576</v>
      </c>
      <c r="L236" s="16">
        <f t="shared" ca="1" si="64"/>
        <v>281.87924051197569</v>
      </c>
      <c r="M236" s="16">
        <f t="shared" ca="1" si="65"/>
        <v>1</v>
      </c>
    </row>
    <row r="237" spans="1:13" x14ac:dyDescent="0.25">
      <c r="A237" s="22">
        <v>195</v>
      </c>
      <c r="B237" s="21"/>
      <c r="C237" s="16">
        <f t="shared" ca="1" si="57"/>
        <v>4545.25</v>
      </c>
      <c r="D237" s="22">
        <f t="shared" ca="1" si="58"/>
        <v>5119.267335567004</v>
      </c>
      <c r="E237" s="22">
        <f t="shared" ca="1" si="59"/>
        <v>-574.01733556700401</v>
      </c>
      <c r="F237" s="21"/>
      <c r="G237" s="26">
        <f t="shared" ca="1" si="60"/>
        <v>-574.01733556700401</v>
      </c>
      <c r="H237" s="16">
        <v>195</v>
      </c>
      <c r="I237" s="16">
        <f t="shared" ca="1" si="61"/>
        <v>0.66156462585034015</v>
      </c>
      <c r="J237" s="16">
        <f t="shared" ca="1" si="62"/>
        <v>0.33843537414965985</v>
      </c>
      <c r="K237" s="25">
        <f t="shared" ca="1" si="63"/>
        <v>0.41673705399208422</v>
      </c>
      <c r="L237" s="16">
        <f t="shared" ca="1" si="64"/>
        <v>283.70409251432147</v>
      </c>
      <c r="M237" s="16">
        <f t="shared" ca="1" si="65"/>
        <v>1</v>
      </c>
    </row>
    <row r="238" spans="1:13" x14ac:dyDescent="0.25">
      <c r="A238" s="22">
        <v>196</v>
      </c>
      <c r="B238" s="21"/>
      <c r="C238" s="16">
        <f t="shared" ca="1" si="57"/>
        <v>4608.4615384615381</v>
      </c>
      <c r="D238" s="22">
        <f t="shared" ca="1" si="58"/>
        <v>5117.0912739081941</v>
      </c>
      <c r="E238" s="22">
        <f t="shared" ca="1" si="59"/>
        <v>-508.62973544665601</v>
      </c>
      <c r="F238" s="21"/>
      <c r="G238" s="26">
        <f t="shared" ca="1" si="60"/>
        <v>-508.62973544665601</v>
      </c>
      <c r="H238" s="16">
        <v>196</v>
      </c>
      <c r="I238" s="16">
        <f t="shared" ca="1" si="61"/>
        <v>0.66496598639455784</v>
      </c>
      <c r="J238" s="16">
        <f t="shared" ca="1" si="62"/>
        <v>0.33503401360544216</v>
      </c>
      <c r="K238" s="25">
        <f t="shared" ca="1" si="63"/>
        <v>0.42605464622421207</v>
      </c>
      <c r="L238" s="16">
        <f t="shared" ca="1" si="64"/>
        <v>299.50789007264757</v>
      </c>
      <c r="M238" s="16">
        <f t="shared" ca="1" si="65"/>
        <v>1</v>
      </c>
    </row>
    <row r="239" spans="1:13" x14ac:dyDescent="0.25">
      <c r="A239" s="22">
        <v>197</v>
      </c>
      <c r="B239" s="21"/>
      <c r="C239" s="16">
        <f t="shared" ca="1" si="57"/>
        <v>4545.583333333333</v>
      </c>
      <c r="D239" s="22">
        <f t="shared" ca="1" si="58"/>
        <v>5113.9888827211817</v>
      </c>
      <c r="E239" s="22">
        <f t="shared" ca="1" si="59"/>
        <v>-568.40554938784862</v>
      </c>
      <c r="F239" s="21"/>
      <c r="G239" s="26">
        <f t="shared" ca="1" si="60"/>
        <v>-568.40554938784862</v>
      </c>
      <c r="H239" s="16">
        <v>197</v>
      </c>
      <c r="I239" s="16">
        <f t="shared" ca="1" si="61"/>
        <v>0.66836734693877553</v>
      </c>
      <c r="J239" s="16">
        <f t="shared" ca="1" si="62"/>
        <v>0.33163265306122447</v>
      </c>
      <c r="K239" s="25">
        <f t="shared" ca="1" si="63"/>
        <v>0.43540937575222288</v>
      </c>
      <c r="L239" s="16">
        <f t="shared" ca="1" si="64"/>
        <v>302.34402788164289</v>
      </c>
      <c r="M239" s="16">
        <f t="shared" ca="1" si="65"/>
        <v>1</v>
      </c>
    </row>
    <row r="240" spans="1:13" x14ac:dyDescent="0.25">
      <c r="A240" s="22">
        <v>198</v>
      </c>
      <c r="B240" s="21"/>
      <c r="C240" s="16">
        <f t="shared" ca="1" si="57"/>
        <v>4601.3846153846152</v>
      </c>
      <c r="D240" s="22">
        <f t="shared" ca="1" si="58"/>
        <v>5109.9616385761437</v>
      </c>
      <c r="E240" s="22">
        <f t="shared" ca="1" si="59"/>
        <v>-508.5770231915285</v>
      </c>
      <c r="F240" s="21"/>
      <c r="G240" s="26">
        <f t="shared" ca="1" si="60"/>
        <v>-508.5770231915285</v>
      </c>
      <c r="H240" s="16">
        <v>198</v>
      </c>
      <c r="I240" s="16">
        <f t="shared" ca="1" si="61"/>
        <v>0.67176870748299322</v>
      </c>
      <c r="J240" s="16">
        <f t="shared" ca="1" si="62"/>
        <v>0.32823129251700678</v>
      </c>
      <c r="K240" s="25">
        <f t="shared" ca="1" si="63"/>
        <v>0.44480236510575361</v>
      </c>
      <c r="L240" s="16">
        <f t="shared" ca="1" si="64"/>
        <v>302.51403412379159</v>
      </c>
      <c r="M240" s="16">
        <f t="shared" ca="1" si="65"/>
        <v>1</v>
      </c>
    </row>
    <row r="241" spans="1:13" x14ac:dyDescent="0.25">
      <c r="A241" s="22">
        <v>199</v>
      </c>
      <c r="B241" s="21"/>
      <c r="C241" s="16">
        <f t="shared" ca="1" si="57"/>
        <v>4579.916666666667</v>
      </c>
      <c r="D241" s="22">
        <f t="shared" ca="1" si="58"/>
        <v>5105.0114582231799</v>
      </c>
      <c r="E241" s="22">
        <f t="shared" ca="1" si="59"/>
        <v>-525.09479155651297</v>
      </c>
      <c r="F241" s="21"/>
      <c r="G241" s="26">
        <f t="shared" ca="1" si="60"/>
        <v>-525.09479155651297</v>
      </c>
      <c r="H241" s="16">
        <v>199</v>
      </c>
      <c r="I241" s="16">
        <f t="shared" ca="1" si="61"/>
        <v>0.67517006802721091</v>
      </c>
      <c r="J241" s="16">
        <f t="shared" ca="1" si="62"/>
        <v>0.32482993197278909</v>
      </c>
      <c r="K241" s="25">
        <f t="shared" ca="1" si="63"/>
        <v>0.45423476417832631</v>
      </c>
      <c r="L241" s="16">
        <f t="shared" ca="1" si="64"/>
        <v>313.00211684071928</v>
      </c>
      <c r="M241" s="16">
        <f t="shared" ca="1" si="65"/>
        <v>1</v>
      </c>
    </row>
    <row r="242" spans="1:13" x14ac:dyDescent="0.25">
      <c r="A242" s="22">
        <v>200</v>
      </c>
      <c r="B242" s="21"/>
      <c r="C242" s="16">
        <f t="shared" ca="1" si="57"/>
        <v>4644.2142857142853</v>
      </c>
      <c r="D242" s="22">
        <f t="shared" ca="1" si="58"/>
        <v>5099.1406976800372</v>
      </c>
      <c r="E242" s="22">
        <f t="shared" ca="1" si="59"/>
        <v>-454.92641196575187</v>
      </c>
      <c r="F242" s="21"/>
      <c r="G242" s="26">
        <f t="shared" ca="1" si="60"/>
        <v>-454.92641196575187</v>
      </c>
      <c r="H242" s="16">
        <v>200</v>
      </c>
      <c r="I242" s="16">
        <f t="shared" ca="1" si="61"/>
        <v>0.6785714285714286</v>
      </c>
      <c r="J242" s="16">
        <f t="shared" ca="1" si="62"/>
        <v>0.3214285714285714</v>
      </c>
      <c r="K242" s="25">
        <f t="shared" ca="1" si="63"/>
        <v>0.46370775145717918</v>
      </c>
      <c r="L242" s="16">
        <f t="shared" ca="1" si="64"/>
        <v>314.46370928232591</v>
      </c>
      <c r="M242" s="16">
        <f t="shared" ca="1" si="65"/>
        <v>1</v>
      </c>
    </row>
    <row r="243" spans="1:13" x14ac:dyDescent="0.25">
      <c r="A243" s="22">
        <v>201</v>
      </c>
      <c r="B243" s="21"/>
      <c r="C243" s="16">
        <f t="shared" ca="1" si="57"/>
        <v>4611.5555555555557</v>
      </c>
      <c r="D243" s="22">
        <f t="shared" ca="1" si="58"/>
        <v>5092.3521511107738</v>
      </c>
      <c r="E243" s="22">
        <f t="shared" ca="1" si="59"/>
        <v>-480.79659555521812</v>
      </c>
      <c r="F243" s="21"/>
      <c r="G243" s="26">
        <f t="shared" ca="1" si="60"/>
        <v>-480.79659555521812</v>
      </c>
      <c r="H243" s="16">
        <v>201</v>
      </c>
      <c r="I243" s="16">
        <f t="shared" ca="1" si="61"/>
        <v>0.68197278911564629</v>
      </c>
      <c r="J243" s="16">
        <f t="shared" ca="1" si="62"/>
        <v>0.31802721088435371</v>
      </c>
      <c r="K243" s="25">
        <f t="shared" ca="1" si="63"/>
        <v>0.47322253531385106</v>
      </c>
      <c r="L243" s="16">
        <f t="shared" ca="1" si="64"/>
        <v>314.72787307875342</v>
      </c>
      <c r="M243" s="16">
        <f t="shared" ca="1" si="65"/>
        <v>1</v>
      </c>
    </row>
    <row r="244" spans="1:13" x14ac:dyDescent="0.25">
      <c r="A244" s="22">
        <v>202</v>
      </c>
      <c r="B244" s="21"/>
      <c r="C244" s="16">
        <f t="shared" ca="1" si="57"/>
        <v>4678.25</v>
      </c>
      <c r="D244" s="22">
        <f t="shared" ca="1" si="58"/>
        <v>5084.6490494958925</v>
      </c>
      <c r="E244" s="22">
        <f t="shared" ca="1" si="59"/>
        <v>-406.39904949589254</v>
      </c>
      <c r="F244" s="21"/>
      <c r="G244" s="26">
        <f t="shared" ca="1" si="60"/>
        <v>-406.39904949589254</v>
      </c>
      <c r="H244" s="16">
        <v>202</v>
      </c>
      <c r="I244" s="16">
        <f t="shared" ca="1" si="61"/>
        <v>0.68537414965986398</v>
      </c>
      <c r="J244" s="16">
        <f t="shared" ca="1" si="62"/>
        <v>0.31462585034013602</v>
      </c>
      <c r="K244" s="25">
        <f t="shared" ca="1" si="63"/>
        <v>0.48278035535943759</v>
      </c>
      <c r="L244" s="16">
        <f t="shared" ca="1" si="64"/>
        <v>317.15293669763878</v>
      </c>
      <c r="M244" s="16">
        <f t="shared" ca="1" si="65"/>
        <v>1</v>
      </c>
    </row>
    <row r="245" spans="1:13" x14ac:dyDescent="0.25">
      <c r="A245" s="22">
        <v>203</v>
      </c>
      <c r="B245" s="21"/>
      <c r="C245" s="16">
        <f t="shared" ref="C245:C271" ca="1" si="66">IF(OR(ISBLANK(A245),A245&gt;$I$9),"NA",OFFSET(INDIRECT($BA$3),A245-1,0,1,1))</f>
        <v>4702.0714285714284</v>
      </c>
      <c r="D245" s="22">
        <f t="shared" ref="D245:D271" ca="1" si="67">$BE$13+SUMPRODUCT(OFFSET($BF$13,0,0,1,$BE$9),OFFSET(INDIRECT($BA$4),A245-1,0,1,$BE$9))</f>
        <v>5076.0350590945618</v>
      </c>
      <c r="E245" s="22">
        <f t="shared" ref="E245:E271" ca="1" si="68">C245-D245</f>
        <v>-373.96363052313336</v>
      </c>
      <c r="F245" s="21"/>
      <c r="G245" s="26">
        <f t="shared" ref="G245:G271" ca="1" si="69">E245</f>
        <v>-373.96363052313336</v>
      </c>
      <c r="H245" s="16">
        <v>203</v>
      </c>
      <c r="I245" s="16">
        <f t="shared" ref="I245:I271" ca="1" si="70">(H245-0.5)/$B$8</f>
        <v>0.68877551020408168</v>
      </c>
      <c r="J245" s="16">
        <f t="shared" ref="J245:J271" ca="1" si="71">1-I245</f>
        <v>0.31122448979591832</v>
      </c>
      <c r="K245" s="25">
        <f t="shared" ref="K245:K271" ca="1" si="72">NORMINV(I245,0,1)</f>
        <v>0.49238248386872385</v>
      </c>
      <c r="L245" s="16">
        <f t="shared" ref="L245:L271" ca="1" si="73">IF(H245&lt;=$B$8,SMALL($E$43:$E$65535,H245),"NA")</f>
        <v>324.64778596274618</v>
      </c>
      <c r="M245" s="16">
        <f t="shared" ref="M245:M271" ca="1" si="74">IF(ROUND($AI$63*L245,$AI$61)=ROUND($AI$63*L244,$AI$61),M244+1,$M$43)</f>
        <v>1</v>
      </c>
    </row>
    <row r="246" spans="1:13" x14ac:dyDescent="0.25">
      <c r="A246" s="22">
        <v>204</v>
      </c>
      <c r="B246" s="21"/>
      <c r="C246" s="16">
        <f t="shared" ca="1" si="66"/>
        <v>4703.1538461538457</v>
      </c>
      <c r="D246" s="22">
        <f t="shared" ca="1" si="67"/>
        <v>5066.5142796996806</v>
      </c>
      <c r="E246" s="22">
        <f t="shared" ca="1" si="68"/>
        <v>-363.36043354583489</v>
      </c>
      <c r="F246" s="21"/>
      <c r="G246" s="26">
        <f t="shared" ca="1" si="69"/>
        <v>-363.36043354583489</v>
      </c>
      <c r="H246" s="16">
        <v>204</v>
      </c>
      <c r="I246" s="16">
        <f t="shared" ca="1" si="70"/>
        <v>0.69217687074829937</v>
      </c>
      <c r="J246" s="16">
        <f t="shared" ca="1" si="71"/>
        <v>0.30782312925170063</v>
      </c>
      <c r="K246" s="25">
        <f t="shared" ca="1" si="72"/>
        <v>0.50203022727772173</v>
      </c>
      <c r="L246" s="16">
        <f t="shared" ca="1" si="73"/>
        <v>327.12555448091734</v>
      </c>
      <c r="M246" s="16">
        <f t="shared" ca="1" si="74"/>
        <v>1</v>
      </c>
    </row>
    <row r="247" spans="1:13" x14ac:dyDescent="0.25">
      <c r="A247" s="22">
        <v>205</v>
      </c>
      <c r="B247" s="21"/>
      <c r="C247" s="16">
        <f t="shared" ca="1" si="66"/>
        <v>4712</v>
      </c>
      <c r="D247" s="22">
        <f t="shared" ca="1" si="67"/>
        <v>5056.091242686598</v>
      </c>
      <c r="E247" s="22">
        <f t="shared" ca="1" si="68"/>
        <v>-344.09124268659798</v>
      </c>
      <c r="F247" s="21"/>
      <c r="G247" s="26">
        <f t="shared" ca="1" si="69"/>
        <v>-344.09124268659798</v>
      </c>
      <c r="H247" s="16">
        <v>205</v>
      </c>
      <c r="I247" s="16">
        <f t="shared" ca="1" si="70"/>
        <v>0.69557823129251706</v>
      </c>
      <c r="J247" s="16">
        <f t="shared" ca="1" si="71"/>
        <v>0.30442176870748294</v>
      </c>
      <c r="K247" s="25">
        <f t="shared" ca="1" si="72"/>
        <v>0.51172492775947376</v>
      </c>
      <c r="L247" s="16">
        <f t="shared" ca="1" si="73"/>
        <v>330.79634541775113</v>
      </c>
      <c r="M247" s="16">
        <f t="shared" ca="1" si="74"/>
        <v>1</v>
      </c>
    </row>
    <row r="248" spans="1:13" x14ac:dyDescent="0.25">
      <c r="A248" s="22">
        <v>206</v>
      </c>
      <c r="B248" s="21"/>
      <c r="C248" s="16">
        <f t="shared" ca="1" si="66"/>
        <v>4714.5</v>
      </c>
      <c r="D248" s="22">
        <f t="shared" ca="1" si="67"/>
        <v>5044.7709088564216</v>
      </c>
      <c r="E248" s="22">
        <f t="shared" ca="1" si="68"/>
        <v>-330.27090885642156</v>
      </c>
      <c r="F248" s="21"/>
      <c r="G248" s="26">
        <f t="shared" ca="1" si="69"/>
        <v>-330.27090885642156</v>
      </c>
      <c r="H248" s="16">
        <v>206</v>
      </c>
      <c r="I248" s="16">
        <f t="shared" ca="1" si="70"/>
        <v>0.69897959183673475</v>
      </c>
      <c r="J248" s="16">
        <f t="shared" ca="1" si="71"/>
        <v>0.30102040816326525</v>
      </c>
      <c r="K248" s="25">
        <f t="shared" ca="1" si="72"/>
        <v>0.52146796488336311</v>
      </c>
      <c r="L248" s="16">
        <f t="shared" ca="1" si="73"/>
        <v>332.89292239399401</v>
      </c>
      <c r="M248" s="16">
        <f t="shared" ca="1" si="74"/>
        <v>1</v>
      </c>
    </row>
    <row r="249" spans="1:13" x14ac:dyDescent="0.25">
      <c r="A249" s="22">
        <v>207</v>
      </c>
      <c r="B249" s="21"/>
      <c r="C249" s="16">
        <f t="shared" ca="1" si="66"/>
        <v>4720.8999999999996</v>
      </c>
      <c r="D249" s="22">
        <f t="shared" ca="1" si="67"/>
        <v>5032.5586660749468</v>
      </c>
      <c r="E249" s="22">
        <f t="shared" ca="1" si="68"/>
        <v>-311.65866607494718</v>
      </c>
      <c r="F249" s="21"/>
      <c r="G249" s="26">
        <f t="shared" ca="1" si="69"/>
        <v>-311.65866607494718</v>
      </c>
      <c r="H249" s="16">
        <v>207</v>
      </c>
      <c r="I249" s="16">
        <f t="shared" ca="1" si="70"/>
        <v>0.70238095238095233</v>
      </c>
      <c r="J249" s="16">
        <f t="shared" ca="1" si="71"/>
        <v>0.29761904761904767</v>
      </c>
      <c r="K249" s="25">
        <f t="shared" ca="1" si="72"/>
        <v>0.53126075736357437</v>
      </c>
      <c r="L249" s="16">
        <f t="shared" ca="1" si="73"/>
        <v>335.88684599606859</v>
      </c>
      <c r="M249" s="16">
        <f t="shared" ca="1" si="74"/>
        <v>1</v>
      </c>
    </row>
    <row r="250" spans="1:13" x14ac:dyDescent="0.25">
      <c r="A250" s="22">
        <v>208</v>
      </c>
      <c r="B250" s="21"/>
      <c r="C250" s="16">
        <f t="shared" ca="1" si="66"/>
        <v>4732.8571428571431</v>
      </c>
      <c r="D250" s="22">
        <f t="shared" ca="1" si="67"/>
        <v>5019.4603267083266</v>
      </c>
      <c r="E250" s="22">
        <f t="shared" ca="1" si="68"/>
        <v>-286.60318385118353</v>
      </c>
      <c r="F250" s="21"/>
      <c r="G250" s="26">
        <f t="shared" ca="1" si="69"/>
        <v>-286.60318385118353</v>
      </c>
      <c r="H250" s="16">
        <v>208</v>
      </c>
      <c r="I250" s="16">
        <f t="shared" ca="1" si="70"/>
        <v>0.70578231292517002</v>
      </c>
      <c r="J250" s="16">
        <f t="shared" ca="1" si="71"/>
        <v>0.29421768707482998</v>
      </c>
      <c r="K250" s="25">
        <f t="shared" ca="1" si="72"/>
        <v>0.54110476490279569</v>
      </c>
      <c r="L250" s="16">
        <f t="shared" ca="1" si="73"/>
        <v>337.82151555658902</v>
      </c>
      <c r="M250" s="16">
        <f t="shared" ca="1" si="74"/>
        <v>1</v>
      </c>
    </row>
    <row r="251" spans="1:13" x14ac:dyDescent="0.25">
      <c r="A251" s="22">
        <v>209</v>
      </c>
      <c r="B251" s="21"/>
      <c r="C251" s="16">
        <f t="shared" ca="1" si="66"/>
        <v>4732.8571428571431</v>
      </c>
      <c r="D251" s="22">
        <f t="shared" ca="1" si="67"/>
        <v>5005.482124856695</v>
      </c>
      <c r="E251" s="22">
        <f t="shared" ca="1" si="68"/>
        <v>-272.62498199955189</v>
      </c>
      <c r="F251" s="21"/>
      <c r="G251" s="26">
        <f t="shared" ca="1" si="69"/>
        <v>-272.62498199955189</v>
      </c>
      <c r="H251" s="16">
        <v>209</v>
      </c>
      <c r="I251" s="16">
        <f t="shared" ca="1" si="70"/>
        <v>0.70918367346938771</v>
      </c>
      <c r="J251" s="16">
        <f t="shared" ca="1" si="71"/>
        <v>0.29081632653061229</v>
      </c>
      <c r="K251" s="25">
        <f t="shared" ca="1" si="72"/>
        <v>0.55100149013772837</v>
      </c>
      <c r="L251" s="16">
        <f t="shared" ca="1" si="73"/>
        <v>343.381791642812</v>
      </c>
      <c r="M251" s="16">
        <f t="shared" ca="1" si="74"/>
        <v>1</v>
      </c>
    </row>
    <row r="252" spans="1:13" x14ac:dyDescent="0.25">
      <c r="A252" s="22">
        <v>210</v>
      </c>
      <c r="B252" s="21"/>
      <c r="C252" s="16">
        <f t="shared" ca="1" si="66"/>
        <v>4683.6000000000004</v>
      </c>
      <c r="D252" s="22">
        <f t="shared" ca="1" si="67"/>
        <v>4990.630713387076</v>
      </c>
      <c r="E252" s="22">
        <f t="shared" ca="1" si="68"/>
        <v>-307.03071338707559</v>
      </c>
      <c r="F252" s="21"/>
      <c r="G252" s="26">
        <f t="shared" ca="1" si="69"/>
        <v>-307.03071338707559</v>
      </c>
      <c r="H252" s="16">
        <v>210</v>
      </c>
      <c r="I252" s="16">
        <f t="shared" ca="1" si="70"/>
        <v>0.7125850340136054</v>
      </c>
      <c r="J252" s="16">
        <f t="shared" ca="1" si="71"/>
        <v>0.2874149659863946</v>
      </c>
      <c r="K252" s="25">
        <f t="shared" ca="1" si="72"/>
        <v>0.56095248069351522</v>
      </c>
      <c r="L252" s="16">
        <f t="shared" ca="1" si="73"/>
        <v>344.49643611865895</v>
      </c>
      <c r="M252" s="16">
        <f t="shared" ca="1" si="74"/>
        <v>1</v>
      </c>
    </row>
    <row r="253" spans="1:13" x14ac:dyDescent="0.25">
      <c r="A253" s="22">
        <v>211</v>
      </c>
      <c r="B253" s="21"/>
      <c r="C253" s="16">
        <f t="shared" ca="1" si="66"/>
        <v>4748.25</v>
      </c>
      <c r="D253" s="22">
        <f t="shared" ca="1" si="67"/>
        <v>4974.9131607669788</v>
      </c>
      <c r="E253" s="22">
        <f t="shared" ca="1" si="68"/>
        <v>-226.66316076697876</v>
      </c>
      <c r="F253" s="21"/>
      <c r="G253" s="26">
        <f t="shared" ca="1" si="69"/>
        <v>-226.66316076697876</v>
      </c>
      <c r="H253" s="16">
        <v>211</v>
      </c>
      <c r="I253" s="16">
        <f t="shared" ca="1" si="70"/>
        <v>0.71598639455782309</v>
      </c>
      <c r="J253" s="16">
        <f t="shared" ca="1" si="71"/>
        <v>0.28401360544217691</v>
      </c>
      <c r="K253" s="25">
        <f t="shared" ca="1" si="72"/>
        <v>0.5709593313547553</v>
      </c>
      <c r="L253" s="16">
        <f t="shared" ca="1" si="73"/>
        <v>344.72190152684061</v>
      </c>
      <c r="M253" s="16">
        <f t="shared" ca="1" si="74"/>
        <v>1</v>
      </c>
    </row>
    <row r="254" spans="1:13" x14ac:dyDescent="0.25">
      <c r="A254" s="22">
        <v>212</v>
      </c>
      <c r="B254" s="21"/>
      <c r="C254" s="16">
        <f t="shared" ca="1" si="66"/>
        <v>4789.5</v>
      </c>
      <c r="D254" s="22">
        <f t="shared" ca="1" si="67"/>
        <v>4958.3369477001925</v>
      </c>
      <c r="E254" s="22">
        <f t="shared" ca="1" si="68"/>
        <v>-168.83694770019247</v>
      </c>
      <c r="F254" s="21"/>
      <c r="G254" s="26">
        <f t="shared" ca="1" si="69"/>
        <v>-168.83694770019247</v>
      </c>
      <c r="H254" s="16">
        <v>212</v>
      </c>
      <c r="I254" s="16">
        <f t="shared" ca="1" si="70"/>
        <v>0.71938775510204078</v>
      </c>
      <c r="J254" s="16">
        <f t="shared" ca="1" si="71"/>
        <v>0.28061224489795922</v>
      </c>
      <c r="K254" s="25">
        <f t="shared" ca="1" si="72"/>
        <v>0.58102368636142998</v>
      </c>
      <c r="L254" s="16">
        <f t="shared" ca="1" si="73"/>
        <v>348.19231873356193</v>
      </c>
      <c r="M254" s="16">
        <f t="shared" ca="1" si="74"/>
        <v>1</v>
      </c>
    </row>
    <row r="255" spans="1:13" x14ac:dyDescent="0.25">
      <c r="A255" s="22">
        <v>213</v>
      </c>
      <c r="B255" s="21"/>
      <c r="C255" s="16">
        <f t="shared" ca="1" si="66"/>
        <v>4766</v>
      </c>
      <c r="D255" s="22">
        <f t="shared" ca="1" si="67"/>
        <v>4940.9099635663715</v>
      </c>
      <c r="E255" s="22">
        <f t="shared" ca="1" si="68"/>
        <v>-174.90996356637152</v>
      </c>
      <c r="F255" s="21"/>
      <c r="G255" s="26">
        <f t="shared" ca="1" si="69"/>
        <v>-174.90996356637152</v>
      </c>
      <c r="H255" s="16">
        <v>213</v>
      </c>
      <c r="I255" s="16">
        <f t="shared" ca="1" si="70"/>
        <v>0.72278911564625847</v>
      </c>
      <c r="J255" s="16">
        <f t="shared" ca="1" si="71"/>
        <v>0.27721088435374153</v>
      </c>
      <c r="K255" s="25">
        <f t="shared" ca="1" si="72"/>
        <v>0.59114724183873946</v>
      </c>
      <c r="L255" s="16">
        <f t="shared" ca="1" si="73"/>
        <v>351.01448485560422</v>
      </c>
      <c r="M255" s="16">
        <f t="shared" ca="1" si="74"/>
        <v>1</v>
      </c>
    </row>
    <row r="256" spans="1:13" x14ac:dyDescent="0.25">
      <c r="A256" s="22">
        <v>214</v>
      </c>
      <c r="B256" s="21"/>
      <c r="C256" s="16">
        <f t="shared" ca="1" si="66"/>
        <v>4834.272727272727</v>
      </c>
      <c r="D256" s="22">
        <f t="shared" ca="1" si="67"/>
        <v>4922.6405026661214</v>
      </c>
      <c r="E256" s="22">
        <f t="shared" ca="1" si="68"/>
        <v>-88.367775393394368</v>
      </c>
      <c r="F256" s="21"/>
      <c r="G256" s="26">
        <f t="shared" ca="1" si="69"/>
        <v>-88.367775393394368</v>
      </c>
      <c r="H256" s="16">
        <v>214</v>
      </c>
      <c r="I256" s="16">
        <f t="shared" ca="1" si="70"/>
        <v>0.72619047619047616</v>
      </c>
      <c r="J256" s="16">
        <f t="shared" ca="1" si="71"/>
        <v>0.27380952380952384</v>
      </c>
      <c r="K256" s="25">
        <f t="shared" ca="1" si="72"/>
        <v>0.60133174837062486</v>
      </c>
      <c r="L256" s="16">
        <f t="shared" ca="1" si="73"/>
        <v>351.63935504230312</v>
      </c>
      <c r="M256" s="16">
        <f t="shared" ca="1" si="74"/>
        <v>1</v>
      </c>
    </row>
    <row r="257" spans="1:13" x14ac:dyDescent="0.25">
      <c r="A257" s="22">
        <v>215</v>
      </c>
      <c r="B257" s="21"/>
      <c r="C257" s="16">
        <f t="shared" ca="1" si="66"/>
        <v>4838.9285714285716</v>
      </c>
      <c r="D257" s="22">
        <f t="shared" ca="1" si="67"/>
        <v>4903.5372602733596</v>
      </c>
      <c r="E257" s="22">
        <f t="shared" ca="1" si="68"/>
        <v>-64.608688844788048</v>
      </c>
      <c r="F257" s="21"/>
      <c r="G257" s="26">
        <f t="shared" ca="1" si="69"/>
        <v>-64.608688844788048</v>
      </c>
      <c r="H257" s="16">
        <v>215</v>
      </c>
      <c r="I257" s="16">
        <f t="shared" ca="1" si="70"/>
        <v>0.72959183673469385</v>
      </c>
      <c r="J257" s="16">
        <f t="shared" ca="1" si="71"/>
        <v>0.27040816326530615</v>
      </c>
      <c r="K257" s="25">
        <f t="shared" ca="1" si="72"/>
        <v>0.61157901372758072</v>
      </c>
      <c r="L257" s="16">
        <f t="shared" ca="1" si="73"/>
        <v>357.75556466068747</v>
      </c>
      <c r="M257" s="16">
        <f t="shared" ca="1" si="74"/>
        <v>1</v>
      </c>
    </row>
    <row r="258" spans="1:13" x14ac:dyDescent="0.25">
      <c r="A258" s="22">
        <v>216</v>
      </c>
      <c r="B258" s="21"/>
      <c r="C258" s="16">
        <f t="shared" ca="1" si="66"/>
        <v>4855.083333333333</v>
      </c>
      <c r="D258" s="22">
        <f t="shared" ca="1" si="67"/>
        <v>4883.6093284968365</v>
      </c>
      <c r="E258" s="22">
        <f t="shared" ca="1" si="68"/>
        <v>-28.525995163503467</v>
      </c>
      <c r="F258" s="21"/>
      <c r="G258" s="26">
        <f t="shared" ca="1" si="69"/>
        <v>-28.525995163503467</v>
      </c>
      <c r="H258" s="16">
        <v>216</v>
      </c>
      <c r="I258" s="16">
        <f t="shared" ca="1" si="70"/>
        <v>0.73299319727891155</v>
      </c>
      <c r="J258" s="16">
        <f t="shared" ca="1" si="71"/>
        <v>0.26700680272108845</v>
      </c>
      <c r="K258" s="25">
        <f t="shared" ca="1" si="72"/>
        <v>0.62189090576028605</v>
      </c>
      <c r="L258" s="16">
        <f t="shared" ca="1" si="73"/>
        <v>360.05107446651755</v>
      </c>
      <c r="M258" s="16">
        <f t="shared" ca="1" si="74"/>
        <v>1</v>
      </c>
    </row>
    <row r="259" spans="1:13" x14ac:dyDescent="0.25">
      <c r="A259" s="22">
        <v>217</v>
      </c>
      <c r="B259" s="21"/>
      <c r="C259" s="16">
        <f t="shared" ca="1" si="66"/>
        <v>4860.1428571428569</v>
      </c>
      <c r="D259" s="22">
        <f t="shared" ca="1" si="67"/>
        <v>4862.8661919527849</v>
      </c>
      <c r="E259" s="22">
        <f t="shared" ca="1" si="68"/>
        <v>-2.7233348099280192</v>
      </c>
      <c r="F259" s="21"/>
      <c r="G259" s="26">
        <f t="shared" ca="1" si="69"/>
        <v>-2.7233348099280192</v>
      </c>
      <c r="H259" s="16">
        <v>217</v>
      </c>
      <c r="I259" s="16">
        <f t="shared" ca="1" si="70"/>
        <v>0.73639455782312924</v>
      </c>
      <c r="J259" s="16">
        <f t="shared" ca="1" si="71"/>
        <v>0.26360544217687076</v>
      </c>
      <c r="K259" s="25">
        <f t="shared" ca="1" si="72"/>
        <v>0.63226935547159802</v>
      </c>
      <c r="L259" s="16">
        <f t="shared" ca="1" si="73"/>
        <v>361.34433048147957</v>
      </c>
      <c r="M259" s="16">
        <f t="shared" ca="1" si="74"/>
        <v>1</v>
      </c>
    </row>
    <row r="260" spans="1:13" x14ac:dyDescent="0.25">
      <c r="A260" s="22">
        <v>218</v>
      </c>
      <c r="B260" s="21"/>
      <c r="C260" s="16">
        <f t="shared" ca="1" si="66"/>
        <v>4868.25</v>
      </c>
      <c r="D260" s="22">
        <f t="shared" ca="1" si="67"/>
        <v>4841.3177232507569</v>
      </c>
      <c r="E260" s="22">
        <f t="shared" ca="1" si="68"/>
        <v>26.932276749243101</v>
      </c>
      <c r="F260" s="21"/>
      <c r="G260" s="26">
        <f t="shared" ca="1" si="69"/>
        <v>26.932276749243101</v>
      </c>
      <c r="H260" s="16">
        <v>218</v>
      </c>
      <c r="I260" s="16">
        <f t="shared" ca="1" si="70"/>
        <v>0.73979591836734693</v>
      </c>
      <c r="J260" s="16">
        <f t="shared" ca="1" si="71"/>
        <v>0.26020408163265307</v>
      </c>
      <c r="K260" s="25">
        <f t="shared" ca="1" si="72"/>
        <v>0.64271636028056345</v>
      </c>
      <c r="L260" s="16">
        <f t="shared" ca="1" si="73"/>
        <v>365.1365627928817</v>
      </c>
      <c r="M260" s="16">
        <f t="shared" ca="1" si="74"/>
        <v>1</v>
      </c>
    </row>
    <row r="261" spans="1:13" x14ac:dyDescent="0.25">
      <c r="A261" s="22">
        <v>219</v>
      </c>
      <c r="B261" s="21"/>
      <c r="C261" s="16">
        <f t="shared" ca="1" si="66"/>
        <v>4815.7142857142853</v>
      </c>
      <c r="D261" s="22">
        <f t="shared" ca="1" si="67"/>
        <v>4818.9741782947904</v>
      </c>
      <c r="E261" s="22">
        <f t="shared" ca="1" si="68"/>
        <v>-3.2598925805050385</v>
      </c>
      <c r="F261" s="21"/>
      <c r="G261" s="26">
        <f t="shared" ca="1" si="69"/>
        <v>-3.2598925805050385</v>
      </c>
      <c r="H261" s="16">
        <v>219</v>
      </c>
      <c r="I261" s="16">
        <f t="shared" ca="1" si="70"/>
        <v>0.74319727891156462</v>
      </c>
      <c r="J261" s="16">
        <f t="shared" ca="1" si="71"/>
        <v>0.25680272108843538</v>
      </c>
      <c r="K261" s="25">
        <f t="shared" ca="1" si="72"/>
        <v>0.6532339874933456</v>
      </c>
      <c r="L261" s="16">
        <f t="shared" ca="1" si="73"/>
        <v>365.78461467567513</v>
      </c>
      <c r="M261" s="16">
        <f t="shared" ca="1" si="74"/>
        <v>1</v>
      </c>
    </row>
    <row r="262" spans="1:13" x14ac:dyDescent="0.25">
      <c r="A262" s="22">
        <v>220</v>
      </c>
      <c r="B262" s="21"/>
      <c r="C262" s="16">
        <f t="shared" ca="1" si="66"/>
        <v>4918</v>
      </c>
      <c r="D262" s="22">
        <f t="shared" ca="1" si="67"/>
        <v>4818.8983820380245</v>
      </c>
      <c r="E262" s="22">
        <f t="shared" ca="1" si="68"/>
        <v>99.101617961975535</v>
      </c>
      <c r="F262" s="21"/>
      <c r="G262" s="26">
        <f t="shared" ca="1" si="69"/>
        <v>99.101617961975535</v>
      </c>
      <c r="H262" s="16">
        <v>220</v>
      </c>
      <c r="I262" s="16">
        <f t="shared" ca="1" si="70"/>
        <v>0.74659863945578231</v>
      </c>
      <c r="J262" s="16">
        <f t="shared" ca="1" si="71"/>
        <v>0.25340136054421769</v>
      </c>
      <c r="K262" s="25">
        <f t="shared" ca="1" si="72"/>
        <v>0.66382437799731575</v>
      </c>
      <c r="L262" s="16">
        <f t="shared" ca="1" si="73"/>
        <v>370.53176730176256</v>
      </c>
      <c r="M262" s="16">
        <f t="shared" ca="1" si="74"/>
        <v>1</v>
      </c>
    </row>
    <row r="263" spans="1:13" x14ac:dyDescent="0.25">
      <c r="A263" s="22">
        <v>221</v>
      </c>
      <c r="B263" s="21"/>
      <c r="C263" s="16">
        <f t="shared" ca="1" si="66"/>
        <v>4842.333333333333</v>
      </c>
      <c r="D263" s="22">
        <f t="shared" ca="1" si="67"/>
        <v>4795.8461914021645</v>
      </c>
      <c r="E263" s="22">
        <f t="shared" ca="1" si="68"/>
        <v>46.48714193116848</v>
      </c>
      <c r="F263" s="21"/>
      <c r="G263" s="26">
        <f t="shared" ca="1" si="69"/>
        <v>46.48714193116848</v>
      </c>
      <c r="H263" s="16">
        <v>221</v>
      </c>
      <c r="I263" s="16">
        <f t="shared" ca="1" si="70"/>
        <v>0.75</v>
      </c>
      <c r="J263" s="16">
        <f t="shared" ca="1" si="71"/>
        <v>0.25</v>
      </c>
      <c r="K263" s="25">
        <f t="shared" ca="1" si="72"/>
        <v>0.67448975019608193</v>
      </c>
      <c r="L263" s="16">
        <f t="shared" ca="1" si="73"/>
        <v>371.9087227415821</v>
      </c>
      <c r="M263" s="16">
        <f t="shared" ca="1" si="74"/>
        <v>1</v>
      </c>
    </row>
    <row r="264" spans="1:13" x14ac:dyDescent="0.25">
      <c r="A264" s="22">
        <v>222</v>
      </c>
      <c r="B264" s="21"/>
      <c r="C264" s="16">
        <f t="shared" ca="1" si="66"/>
        <v>4842.7142857142853</v>
      </c>
      <c r="D264" s="22">
        <f t="shared" ca="1" si="67"/>
        <v>4771.944770242033</v>
      </c>
      <c r="E264" s="22">
        <f t="shared" ca="1" si="68"/>
        <v>70.769515472252351</v>
      </c>
      <c r="F264" s="21"/>
      <c r="G264" s="26">
        <f t="shared" ca="1" si="69"/>
        <v>70.769515472252351</v>
      </c>
      <c r="H264" s="16">
        <v>222</v>
      </c>
      <c r="I264" s="16">
        <f t="shared" ca="1" si="70"/>
        <v>0.75340136054421769</v>
      </c>
      <c r="J264" s="16">
        <f t="shared" ca="1" si="71"/>
        <v>0.24659863945578231</v>
      </c>
      <c r="K264" s="25">
        <f t="shared" ca="1" si="72"/>
        <v>0.6852324042048813</v>
      </c>
      <c r="L264" s="16">
        <f t="shared" ca="1" si="73"/>
        <v>376.0092153164187</v>
      </c>
      <c r="M264" s="16">
        <f t="shared" ca="1" si="74"/>
        <v>1</v>
      </c>
    </row>
    <row r="265" spans="1:13" x14ac:dyDescent="0.25">
      <c r="A265" s="22">
        <v>223</v>
      </c>
      <c r="B265" s="21"/>
      <c r="C265" s="16">
        <f t="shared" ca="1" si="66"/>
        <v>4794</v>
      </c>
      <c r="D265" s="22">
        <f t="shared" ca="1" si="67"/>
        <v>4747.2812905963674</v>
      </c>
      <c r="E265" s="22">
        <f t="shared" ca="1" si="68"/>
        <v>46.718709403632602</v>
      </c>
      <c r="F265" s="21"/>
      <c r="G265" s="26">
        <f t="shared" ca="1" si="69"/>
        <v>46.718709403632602</v>
      </c>
      <c r="H265" s="16">
        <v>223</v>
      </c>
      <c r="I265" s="16">
        <f t="shared" ca="1" si="70"/>
        <v>0.75680272108843538</v>
      </c>
      <c r="J265" s="16">
        <f t="shared" ca="1" si="71"/>
        <v>0.24319727891156462</v>
      </c>
      <c r="K265" s="25">
        <f t="shared" ca="1" si="72"/>
        <v>0.6960547263276291</v>
      </c>
      <c r="L265" s="16">
        <f t="shared" ca="1" si="73"/>
        <v>378.17262156374591</v>
      </c>
      <c r="M265" s="16">
        <f t="shared" ca="1" si="74"/>
        <v>1</v>
      </c>
    </row>
    <row r="266" spans="1:13" x14ac:dyDescent="0.25">
      <c r="A266" s="22">
        <v>224</v>
      </c>
      <c r="B266" s="21"/>
      <c r="C266" s="16">
        <f t="shared" ca="1" si="66"/>
        <v>4844.3076923076924</v>
      </c>
      <c r="D266" s="22">
        <f t="shared" ca="1" si="67"/>
        <v>4721.8674909457159</v>
      </c>
      <c r="E266" s="22">
        <f t="shared" ca="1" si="68"/>
        <v>122.44020136197651</v>
      </c>
      <c r="F266" s="21"/>
      <c r="G266" s="26">
        <f t="shared" ca="1" si="69"/>
        <v>122.44020136197651</v>
      </c>
      <c r="H266" s="16">
        <v>224</v>
      </c>
      <c r="I266" s="16">
        <f t="shared" ca="1" si="70"/>
        <v>0.76020408163265307</v>
      </c>
      <c r="J266" s="16">
        <f t="shared" ca="1" si="71"/>
        <v>0.23979591836734693</v>
      </c>
      <c r="K266" s="25">
        <f t="shared" ca="1" si="72"/>
        <v>0.70695919383897698</v>
      </c>
      <c r="L266" s="16">
        <f t="shared" ca="1" si="73"/>
        <v>387.68421171921227</v>
      </c>
      <c r="M266" s="16">
        <f t="shared" ca="1" si="74"/>
        <v>1</v>
      </c>
    </row>
    <row r="267" spans="1:13" x14ac:dyDescent="0.25">
      <c r="A267" s="22">
        <v>225</v>
      </c>
      <c r="B267" s="21"/>
      <c r="C267" s="16">
        <f t="shared" ca="1" si="66"/>
        <v>4776.7142857142853</v>
      </c>
      <c r="D267" s="22">
        <f t="shared" ca="1" si="67"/>
        <v>4695.7154668823005</v>
      </c>
      <c r="E267" s="22">
        <f t="shared" ca="1" si="68"/>
        <v>80.998818831984863</v>
      </c>
      <c r="F267" s="21"/>
      <c r="G267" s="26">
        <f t="shared" ca="1" si="69"/>
        <v>80.998818831984863</v>
      </c>
      <c r="H267" s="16">
        <v>225</v>
      </c>
      <c r="I267" s="16">
        <f t="shared" ca="1" si="70"/>
        <v>0.76360544217687076</v>
      </c>
      <c r="J267" s="16">
        <f t="shared" ca="1" si="71"/>
        <v>0.23639455782312924</v>
      </c>
      <c r="K267" s="25">
        <f t="shared" ca="1" si="72"/>
        <v>0.71794838009700379</v>
      </c>
      <c r="L267" s="16">
        <f t="shared" ca="1" si="73"/>
        <v>389.264813020784</v>
      </c>
      <c r="M267" s="16">
        <f t="shared" ca="1" si="74"/>
        <v>1</v>
      </c>
    </row>
    <row r="268" spans="1:13" x14ac:dyDescent="0.25">
      <c r="A268" s="22">
        <v>226</v>
      </c>
      <c r="B268" s="21"/>
      <c r="C268" s="16">
        <f t="shared" ca="1" si="66"/>
        <v>4796.2</v>
      </c>
      <c r="D268" s="22">
        <f t="shared" ca="1" si="67"/>
        <v>4668.8376653531868</v>
      </c>
      <c r="E268" s="22">
        <f t="shared" ca="1" si="68"/>
        <v>127.362334646813</v>
      </c>
      <c r="F268" s="21"/>
      <c r="G268" s="26">
        <f t="shared" ca="1" si="69"/>
        <v>127.362334646813</v>
      </c>
      <c r="H268" s="16">
        <v>226</v>
      </c>
      <c r="I268" s="16">
        <f t="shared" ca="1" si="70"/>
        <v>0.76700680272108845</v>
      </c>
      <c r="J268" s="16">
        <f t="shared" ca="1" si="71"/>
        <v>0.23299319727891155</v>
      </c>
      <c r="K268" s="25">
        <f t="shared" ca="1" si="72"/>
        <v>0.72902496001475425</v>
      </c>
      <c r="L268" s="16">
        <f t="shared" ca="1" si="73"/>
        <v>390.12380312101186</v>
      </c>
      <c r="M268" s="16">
        <f t="shared" ca="1" si="74"/>
        <v>1</v>
      </c>
    </row>
    <row r="269" spans="1:13" x14ac:dyDescent="0.25">
      <c r="A269" s="22">
        <v>227</v>
      </c>
      <c r="B269" s="21"/>
      <c r="C269" s="16">
        <f t="shared" ca="1" si="66"/>
        <v>4737.7692307692305</v>
      </c>
      <c r="D269" s="22">
        <f t="shared" ca="1" si="67"/>
        <v>4641.2468787362086</v>
      </c>
      <c r="E269" s="22">
        <f t="shared" ca="1" si="68"/>
        <v>96.522352033021889</v>
      </c>
      <c r="F269" s="21"/>
      <c r="G269" s="26">
        <f t="shared" ca="1" si="69"/>
        <v>96.522352033021889</v>
      </c>
      <c r="H269" s="16">
        <v>227</v>
      </c>
      <c r="I269" s="16">
        <f t="shared" ca="1" si="70"/>
        <v>0.77040816326530615</v>
      </c>
      <c r="J269" s="16">
        <f t="shared" ca="1" si="71"/>
        <v>0.22959183673469385</v>
      </c>
      <c r="K269" s="25">
        <f t="shared" ca="1" si="72"/>
        <v>0.74019171592165089</v>
      </c>
      <c r="L269" s="16">
        <f t="shared" ca="1" si="73"/>
        <v>390.6608898391969</v>
      </c>
      <c r="M269" s="16">
        <f t="shared" ca="1" si="74"/>
        <v>1</v>
      </c>
    </row>
    <row r="270" spans="1:13" x14ac:dyDescent="0.25">
      <c r="A270" s="22">
        <v>228</v>
      </c>
      <c r="B270" s="21"/>
      <c r="C270" s="16">
        <f t="shared" ca="1" si="66"/>
        <v>4743</v>
      </c>
      <c r="D270" s="22">
        <f t="shared" ca="1" si="67"/>
        <v>4612.9562387514816</v>
      </c>
      <c r="E270" s="22">
        <f t="shared" ca="1" si="68"/>
        <v>130.04376124851842</v>
      </c>
      <c r="F270" s="21"/>
      <c r="G270" s="26">
        <f t="shared" ca="1" si="69"/>
        <v>130.04376124851842</v>
      </c>
      <c r="H270" s="16">
        <v>228</v>
      </c>
      <c r="I270" s="16">
        <f t="shared" ca="1" si="70"/>
        <v>0.77380952380952384</v>
      </c>
      <c r="J270" s="16">
        <f t="shared" ca="1" si="71"/>
        <v>0.22619047619047616</v>
      </c>
      <c r="K270" s="25">
        <f t="shared" ca="1" si="72"/>
        <v>0.75145154384900514</v>
      </c>
      <c r="L270" s="16">
        <f t="shared" ca="1" si="73"/>
        <v>393.8948335624973</v>
      </c>
      <c r="M270" s="16">
        <f t="shared" ca="1" si="74"/>
        <v>1</v>
      </c>
    </row>
    <row r="271" spans="1:13" x14ac:dyDescent="0.25">
      <c r="A271" s="22">
        <v>229</v>
      </c>
      <c r="B271" s="21"/>
      <c r="C271" s="16">
        <f t="shared" ca="1" si="66"/>
        <v>4666.4285714285716</v>
      </c>
      <c r="D271" s="22">
        <f t="shared" ca="1" si="67"/>
        <v>4583.9792102114225</v>
      </c>
      <c r="E271" s="22">
        <f t="shared" ca="1" si="68"/>
        <v>82.449361217149089</v>
      </c>
      <c r="F271" s="21"/>
      <c r="G271" s="26">
        <f t="shared" ca="1" si="69"/>
        <v>82.449361217149089</v>
      </c>
      <c r="H271" s="16">
        <v>229</v>
      </c>
      <c r="I271" s="16">
        <f t="shared" ca="1" si="70"/>
        <v>0.77721088435374153</v>
      </c>
      <c r="J271" s="16">
        <f t="shared" ca="1" si="71"/>
        <v>0.22278911564625847</v>
      </c>
      <c r="K271" s="25">
        <f t="shared" ca="1" si="72"/>
        <v>0.76280746027742541</v>
      </c>
      <c r="L271" s="16">
        <f t="shared" ca="1" si="73"/>
        <v>395.05131972209847</v>
      </c>
      <c r="M271" s="16">
        <f t="shared" ca="1" si="74"/>
        <v>1</v>
      </c>
    </row>
    <row r="272" spans="1:13" x14ac:dyDescent="0.25">
      <c r="A272" s="22">
        <v>230</v>
      </c>
      <c r="B272" s="21"/>
      <c r="C272" s="16">
        <f t="shared" ref="C272:C335" ca="1" si="75">IF(OR(ISBLANK(A272),A272&gt;$I$9),"NA",OFFSET(INDIRECT($BA$3),A272-1,0,1,1))</f>
        <v>4666.4285714285716</v>
      </c>
      <c r="D272" s="22">
        <f t="shared" ref="D272:D335" ca="1" si="76">$BE$13+SUMPRODUCT(OFFSET($BF$13,0,0,1,$BE$9),OFFSET(INDIRECT($BA$4),A272-1,0,1,$BE$9))</f>
        <v>4554.3295846122255</v>
      </c>
      <c r="E272" s="22">
        <f t="shared" ref="E272:E335" ca="1" si="77">C272-D272</f>
        <v>112.09898681634604</v>
      </c>
      <c r="F272" s="21"/>
      <c r="G272" s="26">
        <f t="shared" ref="G272:G335" ca="1" si="78">E272</f>
        <v>112.09898681634604</v>
      </c>
      <c r="H272" s="16">
        <v>230</v>
      </c>
      <c r="I272" s="16">
        <f t="shared" ref="I272:I335" ca="1" si="79">(H272-0.5)/$B$8</f>
        <v>0.78061224489795922</v>
      </c>
      <c r="J272" s="16">
        <f t="shared" ref="J272:J335" ca="1" si="80">1-I272</f>
        <v>0.21938775510204078</v>
      </c>
      <c r="K272" s="25">
        <f t="shared" ref="K272:K335" ca="1" si="81">NORMINV(I272,0,1)</f>
        <v>0.77426260938789526</v>
      </c>
      <c r="L272" s="16">
        <f t="shared" ref="L272:L335" ca="1" si="82">IF(H272&lt;=$B$8,SMALL($E$43:$E$65535,H272),"NA")</f>
        <v>398.18522859940686</v>
      </c>
      <c r="M272" s="16">
        <f t="shared" ref="M272:M335" ca="1" si="83">IF(ROUND($AI$63*L272,$AI$61)=ROUND($AI$63*L271,$AI$61),M271+1,$M$43)</f>
        <v>1</v>
      </c>
    </row>
    <row r="273" spans="1:13" x14ac:dyDescent="0.25">
      <c r="A273" s="22">
        <v>231</v>
      </c>
      <c r="B273" s="21"/>
      <c r="C273" s="16">
        <f t="shared" ca="1" si="75"/>
        <v>4603.1428571428569</v>
      </c>
      <c r="D273" s="22">
        <f t="shared" ca="1" si="76"/>
        <v>4524.0214735698601</v>
      </c>
      <c r="E273" s="22">
        <f t="shared" ca="1" si="77"/>
        <v>79.12138357299682</v>
      </c>
      <c r="F273" s="21"/>
      <c r="G273" s="26">
        <f t="shared" ca="1" si="78"/>
        <v>79.12138357299682</v>
      </c>
      <c r="H273" s="16">
        <v>231</v>
      </c>
      <c r="I273" s="16">
        <f t="shared" ca="1" si="79"/>
        <v>0.78401360544217691</v>
      </c>
      <c r="J273" s="16">
        <f t="shared" ca="1" si="80"/>
        <v>0.21598639455782309</v>
      </c>
      <c r="K273" s="25">
        <f t="shared" ca="1" si="81"/>
        <v>0.78582027086281148</v>
      </c>
      <c r="L273" s="16">
        <f t="shared" ca="1" si="82"/>
        <v>402.12495512062651</v>
      </c>
      <c r="M273" s="16">
        <f t="shared" ca="1" si="83"/>
        <v>1</v>
      </c>
    </row>
    <row r="274" spans="1:13" x14ac:dyDescent="0.25">
      <c r="A274" s="22">
        <v>232</v>
      </c>
      <c r="B274" s="21"/>
      <c r="C274" s="16">
        <f t="shared" ca="1" si="75"/>
        <v>4608.75</v>
      </c>
      <c r="D274" s="22">
        <f t="shared" ca="1" si="76"/>
        <v>4493.0693021036968</v>
      </c>
      <c r="E274" s="22">
        <f t="shared" ca="1" si="77"/>
        <v>115.68069789630317</v>
      </c>
      <c r="F274" s="21"/>
      <c r="G274" s="26">
        <f t="shared" ca="1" si="78"/>
        <v>115.68069789630317</v>
      </c>
      <c r="H274" s="16">
        <v>232</v>
      </c>
      <c r="I274" s="16">
        <f t="shared" ca="1" si="79"/>
        <v>0.7874149659863946</v>
      </c>
      <c r="J274" s="16">
        <f t="shared" ca="1" si="80"/>
        <v>0.2125850340136054</v>
      </c>
      <c r="K274" s="25">
        <f t="shared" ca="1" si="81"/>
        <v>0.79748386828827711</v>
      </c>
      <c r="L274" s="16">
        <f t="shared" ca="1" si="82"/>
        <v>409.86790146728981</v>
      </c>
      <c r="M274" s="16">
        <f t="shared" ca="1" si="83"/>
        <v>1</v>
      </c>
    </row>
    <row r="275" spans="1:13" x14ac:dyDescent="0.25">
      <c r="A275" s="22">
        <v>233</v>
      </c>
      <c r="B275" s="21"/>
      <c r="C275" s="16">
        <f t="shared" ca="1" si="75"/>
        <v>4585.6923076923076</v>
      </c>
      <c r="D275" s="22">
        <f t="shared" ca="1" si="76"/>
        <v>4461.4878017709934</v>
      </c>
      <c r="E275" s="22">
        <f t="shared" ca="1" si="77"/>
        <v>124.20450592131419</v>
      </c>
      <c r="F275" s="21"/>
      <c r="G275" s="26">
        <f t="shared" ca="1" si="78"/>
        <v>124.20450592131419</v>
      </c>
      <c r="H275" s="16">
        <v>233</v>
      </c>
      <c r="I275" s="16">
        <f t="shared" ca="1" si="79"/>
        <v>0.79081632653061229</v>
      </c>
      <c r="J275" s="16">
        <f t="shared" ca="1" si="80"/>
        <v>0.20918367346938771</v>
      </c>
      <c r="K275" s="25">
        <f t="shared" ca="1" si="81"/>
        <v>0.80925697821468567</v>
      </c>
      <c r="L275" s="16">
        <f t="shared" ca="1" si="82"/>
        <v>409.97703481241115</v>
      </c>
      <c r="M275" s="16">
        <f t="shared" ca="1" si="83"/>
        <v>1</v>
      </c>
    </row>
    <row r="276" spans="1:13" x14ac:dyDescent="0.25">
      <c r="A276" s="22">
        <v>234</v>
      </c>
      <c r="B276" s="21"/>
      <c r="C276" s="16">
        <f t="shared" ca="1" si="75"/>
        <v>4577.1538461538457</v>
      </c>
      <c r="D276" s="22">
        <f t="shared" ca="1" si="76"/>
        <v>4429.2920036554569</v>
      </c>
      <c r="E276" s="22">
        <f t="shared" ca="1" si="77"/>
        <v>147.8618424983888</v>
      </c>
      <c r="F276" s="21"/>
      <c r="G276" s="26">
        <f t="shared" ca="1" si="78"/>
        <v>147.8618424983888</v>
      </c>
      <c r="H276" s="16">
        <v>234</v>
      </c>
      <c r="I276" s="16">
        <f t="shared" ca="1" si="79"/>
        <v>0.79421768707482998</v>
      </c>
      <c r="J276" s="16">
        <f t="shared" ca="1" si="80"/>
        <v>0.20578231292517002</v>
      </c>
      <c r="K276" s="25">
        <f t="shared" ca="1" si="81"/>
        <v>0.82114333993902611</v>
      </c>
      <c r="L276" s="16">
        <f t="shared" ca="1" si="82"/>
        <v>416.88392266866231</v>
      </c>
      <c r="M276" s="16">
        <f t="shared" ca="1" si="83"/>
        <v>1</v>
      </c>
    </row>
    <row r="277" spans="1:13" x14ac:dyDescent="0.25">
      <c r="A277" s="22">
        <v>235</v>
      </c>
      <c r="B277" s="21"/>
      <c r="C277" s="16">
        <f t="shared" ca="1" si="75"/>
        <v>4498.2857142857147</v>
      </c>
      <c r="D277" s="22">
        <f t="shared" ca="1" si="76"/>
        <v>4396.4972312132722</v>
      </c>
      <c r="E277" s="22">
        <f t="shared" ca="1" si="77"/>
        <v>101.78848307244243</v>
      </c>
      <c r="F277" s="21"/>
      <c r="G277" s="26">
        <f t="shared" ca="1" si="78"/>
        <v>101.78848307244243</v>
      </c>
      <c r="H277" s="16">
        <v>235</v>
      </c>
      <c r="I277" s="16">
        <f t="shared" ca="1" si="79"/>
        <v>0.79761904761904767</v>
      </c>
      <c r="J277" s="16">
        <f t="shared" ca="1" si="80"/>
        <v>0.20238095238095233</v>
      </c>
      <c r="K277" s="25">
        <f t="shared" ca="1" si="81"/>
        <v>0.83314686607960964</v>
      </c>
      <c r="L277" s="16">
        <f t="shared" ca="1" si="82"/>
        <v>420.21415989019806</v>
      </c>
      <c r="M277" s="16">
        <f t="shared" ca="1" si="83"/>
        <v>1</v>
      </c>
    </row>
    <row r="278" spans="1:13" x14ac:dyDescent="0.25">
      <c r="A278" s="22">
        <v>236</v>
      </c>
      <c r="B278" s="21"/>
      <c r="C278" s="16">
        <f t="shared" ca="1" si="75"/>
        <v>4498.2857142857147</v>
      </c>
      <c r="D278" s="22">
        <f t="shared" ca="1" si="76"/>
        <v>4363.1190929799659</v>
      </c>
      <c r="E278" s="22">
        <f t="shared" ca="1" si="77"/>
        <v>135.16662130574878</v>
      </c>
      <c r="F278" s="21"/>
      <c r="G278" s="26">
        <f t="shared" ca="1" si="78"/>
        <v>135.16662130574878</v>
      </c>
      <c r="H278" s="16">
        <v>236</v>
      </c>
      <c r="I278" s="16">
        <f t="shared" ca="1" si="79"/>
        <v>0.80102040816326525</v>
      </c>
      <c r="J278" s="16">
        <f t="shared" ca="1" si="80"/>
        <v>0.19897959183673475</v>
      </c>
      <c r="K278" s="25">
        <f t="shared" ca="1" si="81"/>
        <v>0.84527165402217441</v>
      </c>
      <c r="L278" s="16">
        <f t="shared" ca="1" si="82"/>
        <v>420.42950194716286</v>
      </c>
      <c r="M278" s="16">
        <f t="shared" ca="1" si="83"/>
        <v>1</v>
      </c>
    </row>
    <row r="279" spans="1:13" x14ac:dyDescent="0.25">
      <c r="A279" s="22">
        <v>237</v>
      </c>
      <c r="B279" s="21"/>
      <c r="C279" s="16">
        <f t="shared" ca="1" si="75"/>
        <v>4442.5384615384619</v>
      </c>
      <c r="D279" s="22">
        <f t="shared" ca="1" si="76"/>
        <v>4329.1734751415806</v>
      </c>
      <c r="E279" s="22">
        <f t="shared" ca="1" si="77"/>
        <v>113.36498639688125</v>
      </c>
      <c r="F279" s="21"/>
      <c r="G279" s="26">
        <f t="shared" ca="1" si="78"/>
        <v>113.36498639688125</v>
      </c>
      <c r="H279" s="16">
        <v>237</v>
      </c>
      <c r="I279" s="16">
        <f t="shared" ca="1" si="79"/>
        <v>0.80442176870748294</v>
      </c>
      <c r="J279" s="16">
        <f t="shared" ca="1" si="80"/>
        <v>0.19557823129251706</v>
      </c>
      <c r="K279" s="25">
        <f t="shared" ca="1" si="81"/>
        <v>0.85752199832566944</v>
      </c>
      <c r="L279" s="16">
        <f t="shared" ca="1" si="82"/>
        <v>428.80979652411997</v>
      </c>
      <c r="M279" s="16">
        <f t="shared" ca="1" si="83"/>
        <v>1</v>
      </c>
    </row>
    <row r="280" spans="1:13" x14ac:dyDescent="0.25">
      <c r="A280" s="22">
        <v>238</v>
      </c>
      <c r="B280" s="21"/>
      <c r="C280" s="16">
        <f t="shared" ca="1" si="75"/>
        <v>4471</v>
      </c>
      <c r="D280" s="22">
        <f t="shared" ca="1" si="76"/>
        <v>4294.6765339737176</v>
      </c>
      <c r="E280" s="22">
        <f t="shared" ca="1" si="77"/>
        <v>176.3234660262824</v>
      </c>
      <c r="F280" s="21"/>
      <c r="G280" s="26">
        <f t="shared" ca="1" si="78"/>
        <v>176.3234660262824</v>
      </c>
      <c r="H280" s="16">
        <v>238</v>
      </c>
      <c r="I280" s="16">
        <f t="shared" ca="1" si="79"/>
        <v>0.80782312925170063</v>
      </c>
      <c r="J280" s="16">
        <f t="shared" ca="1" si="80"/>
        <v>0.19217687074829937</v>
      </c>
      <c r="K280" s="25">
        <f t="shared" ca="1" si="81"/>
        <v>0.86990240418668086</v>
      </c>
      <c r="L280" s="16">
        <f t="shared" ca="1" si="82"/>
        <v>445.50353922760542</v>
      </c>
      <c r="M280" s="16">
        <f t="shared" ca="1" si="83"/>
        <v>1</v>
      </c>
    </row>
    <row r="281" spans="1:13" x14ac:dyDescent="0.25">
      <c r="A281" s="22">
        <v>239</v>
      </c>
      <c r="B281" s="21"/>
      <c r="C281" s="16">
        <f t="shared" ca="1" si="75"/>
        <v>4446.2142857142853</v>
      </c>
      <c r="D281" s="22">
        <f t="shared" ca="1" si="76"/>
        <v>4259.644688152026</v>
      </c>
      <c r="E281" s="22">
        <f t="shared" ca="1" si="77"/>
        <v>186.56959756225933</v>
      </c>
      <c r="F281" s="21"/>
      <c r="G281" s="26">
        <f t="shared" ca="1" si="78"/>
        <v>186.56959756225933</v>
      </c>
      <c r="H281" s="16">
        <v>239</v>
      </c>
      <c r="I281" s="16">
        <f t="shared" ca="1" si="79"/>
        <v>0.81122448979591832</v>
      </c>
      <c r="J281" s="16">
        <f t="shared" ca="1" si="80"/>
        <v>0.18877551020408168</v>
      </c>
      <c r="K281" s="25">
        <f t="shared" ca="1" si="81"/>
        <v>0.88241760207361675</v>
      </c>
      <c r="L281" s="16">
        <f t="shared" ca="1" si="82"/>
        <v>455.70012225269784</v>
      </c>
      <c r="M281" s="16">
        <f t="shared" ca="1" si="83"/>
        <v>1</v>
      </c>
    </row>
    <row r="282" spans="1:13" x14ac:dyDescent="0.25">
      <c r="A282" s="22">
        <v>240</v>
      </c>
      <c r="B282" s="21"/>
      <c r="C282" s="16">
        <f t="shared" ca="1" si="75"/>
        <v>4454.7692307692305</v>
      </c>
      <c r="D282" s="22">
        <f t="shared" ca="1" si="76"/>
        <v>4224.0946109378001</v>
      </c>
      <c r="E282" s="22">
        <f t="shared" ca="1" si="77"/>
        <v>230.67461983143039</v>
      </c>
      <c r="F282" s="21"/>
      <c r="G282" s="26">
        <f t="shared" ca="1" si="78"/>
        <v>230.67461983143039</v>
      </c>
      <c r="H282" s="16">
        <v>240</v>
      </c>
      <c r="I282" s="16">
        <f t="shared" ca="1" si="79"/>
        <v>0.81462585034013602</v>
      </c>
      <c r="J282" s="16">
        <f t="shared" ca="1" si="80"/>
        <v>0.18537414965986398</v>
      </c>
      <c r="K282" s="25">
        <f t="shared" ca="1" si="81"/>
        <v>0.89507256365565557</v>
      </c>
      <c r="L282" s="16">
        <f t="shared" ca="1" si="82"/>
        <v>463.67777453859253</v>
      </c>
      <c r="M282" s="16">
        <f t="shared" ca="1" si="83"/>
        <v>1</v>
      </c>
    </row>
    <row r="283" spans="1:13" x14ac:dyDescent="0.25">
      <c r="A283" s="22">
        <v>241</v>
      </c>
      <c r="B283" s="21"/>
      <c r="C283" s="16">
        <f t="shared" ca="1" si="75"/>
        <v>4430</v>
      </c>
      <c r="D283" s="22">
        <f t="shared" ca="1" si="76"/>
        <v>4188.0432222424051</v>
      </c>
      <c r="E283" s="22">
        <f t="shared" ca="1" si="77"/>
        <v>241.95677775759486</v>
      </c>
      <c r="F283" s="21"/>
      <c r="G283" s="26">
        <f t="shared" ca="1" si="78"/>
        <v>241.95677775759486</v>
      </c>
      <c r="H283" s="16">
        <v>241</v>
      </c>
      <c r="I283" s="16">
        <f t="shared" ca="1" si="79"/>
        <v>0.81802721088435371</v>
      </c>
      <c r="J283" s="16">
        <f t="shared" ca="1" si="80"/>
        <v>0.18197278911564629</v>
      </c>
      <c r="K283" s="25">
        <f t="shared" ca="1" si="81"/>
        <v>0.9078725191673902</v>
      </c>
      <c r="L283" s="16">
        <f t="shared" ca="1" si="82"/>
        <v>468.82499921423914</v>
      </c>
      <c r="M283" s="16">
        <f t="shared" ca="1" si="83"/>
        <v>1</v>
      </c>
    </row>
    <row r="284" spans="1:13" x14ac:dyDescent="0.25">
      <c r="A284" s="22">
        <v>242</v>
      </c>
      <c r="B284" s="21"/>
      <c r="C284" s="16">
        <f t="shared" ca="1" si="75"/>
        <v>4426.272727272727</v>
      </c>
      <c r="D284" s="22">
        <f t="shared" ca="1" si="76"/>
        <v>4151.5076805743274</v>
      </c>
      <c r="E284" s="22">
        <f t="shared" ca="1" si="77"/>
        <v>274.7650466983996</v>
      </c>
      <c r="F284" s="21"/>
      <c r="G284" s="26">
        <f t="shared" ca="1" si="78"/>
        <v>274.7650466983996</v>
      </c>
      <c r="H284" s="16">
        <v>242</v>
      </c>
      <c r="I284" s="16">
        <f t="shared" ca="1" si="79"/>
        <v>0.8214285714285714</v>
      </c>
      <c r="J284" s="16">
        <f t="shared" ca="1" si="80"/>
        <v>0.1785714285714286</v>
      </c>
      <c r="K284" s="25">
        <f t="shared" ca="1" si="81"/>
        <v>0.9208229763683794</v>
      </c>
      <c r="L284" s="16">
        <f t="shared" ca="1" si="82"/>
        <v>470.11625214528067</v>
      </c>
      <c r="M284" s="16">
        <f t="shared" ca="1" si="83"/>
        <v>1</v>
      </c>
    </row>
    <row r="285" spans="1:13" x14ac:dyDescent="0.25">
      <c r="A285" s="22">
        <v>243</v>
      </c>
      <c r="B285" s="21"/>
      <c r="C285" s="16">
        <f t="shared" ca="1" si="75"/>
        <v>4396.3846153846152</v>
      </c>
      <c r="D285" s="22">
        <f t="shared" ca="1" si="76"/>
        <v>4114.5053748726395</v>
      </c>
      <c r="E285" s="22">
        <f t="shared" ca="1" si="77"/>
        <v>281.87924051197569</v>
      </c>
      <c r="F285" s="21"/>
      <c r="G285" s="26">
        <f t="shared" ca="1" si="78"/>
        <v>281.87924051197569</v>
      </c>
      <c r="H285" s="16">
        <v>243</v>
      </c>
      <c r="I285" s="16">
        <f t="shared" ca="1" si="79"/>
        <v>0.82482993197278909</v>
      </c>
      <c r="J285" s="16">
        <f t="shared" ca="1" si="80"/>
        <v>0.17517006802721091</v>
      </c>
      <c r="K285" s="25">
        <f t="shared" ca="1" si="81"/>
        <v>0.93392974127789563</v>
      </c>
      <c r="L285" s="16">
        <f t="shared" ca="1" si="82"/>
        <v>480.8753993466953</v>
      </c>
      <c r="M285" s="16">
        <f t="shared" ca="1" si="83"/>
        <v>1</v>
      </c>
    </row>
    <row r="286" spans="1:13" x14ac:dyDescent="0.25">
      <c r="A286" s="22">
        <v>244</v>
      </c>
      <c r="B286" s="21"/>
      <c r="C286" s="16">
        <f t="shared" ca="1" si="75"/>
        <v>4343.75</v>
      </c>
      <c r="D286" s="22">
        <f t="shared" ca="1" si="76"/>
        <v>4077.0539162308173</v>
      </c>
      <c r="E286" s="22">
        <f t="shared" ca="1" si="77"/>
        <v>266.69608376918268</v>
      </c>
      <c r="F286" s="21"/>
      <c r="G286" s="26">
        <f t="shared" ca="1" si="78"/>
        <v>266.69608376918268</v>
      </c>
      <c r="H286" s="16">
        <v>244</v>
      </c>
      <c r="I286" s="16">
        <f t="shared" ca="1" si="79"/>
        <v>0.82823129251700678</v>
      </c>
      <c r="J286" s="16">
        <f t="shared" ca="1" si="80"/>
        <v>0.17176870748299322</v>
      </c>
      <c r="K286" s="25">
        <f t="shared" ca="1" si="81"/>
        <v>0.9471989408894691</v>
      </c>
      <c r="L286" s="16">
        <f t="shared" ca="1" si="82"/>
        <v>481.44622471126468</v>
      </c>
      <c r="M286" s="16">
        <f t="shared" ca="1" si="83"/>
        <v>1</v>
      </c>
    </row>
    <row r="287" spans="1:13" x14ac:dyDescent="0.25">
      <c r="A287" s="22">
        <v>245</v>
      </c>
      <c r="B287" s="21"/>
      <c r="C287" s="16">
        <f t="shared" ca="1" si="75"/>
        <v>4404.3076923076924</v>
      </c>
      <c r="D287" s="22">
        <f t="shared" ca="1" si="76"/>
        <v>4039.1711295148107</v>
      </c>
      <c r="E287" s="22">
        <f t="shared" ca="1" si="77"/>
        <v>365.1365627928817</v>
      </c>
      <c r="F287" s="21"/>
      <c r="G287" s="26">
        <f t="shared" ca="1" si="78"/>
        <v>365.1365627928817</v>
      </c>
      <c r="H287" s="16">
        <v>245</v>
      </c>
      <c r="I287" s="16">
        <f t="shared" ca="1" si="79"/>
        <v>0.83163265306122447</v>
      </c>
      <c r="J287" s="16">
        <f t="shared" ca="1" si="80"/>
        <v>0.16836734693877553</v>
      </c>
      <c r="K287" s="25">
        <f t="shared" ca="1" si="81"/>
        <v>0.96063704809795325</v>
      </c>
      <c r="L287" s="16">
        <f t="shared" ca="1" si="82"/>
        <v>484.40606080537327</v>
      </c>
      <c r="M287" s="16">
        <f t="shared" ca="1" si="83"/>
        <v>1</v>
      </c>
    </row>
    <row r="288" spans="1:13" x14ac:dyDescent="0.25">
      <c r="A288" s="22">
        <v>246</v>
      </c>
      <c r="B288" s="21"/>
      <c r="C288" s="16">
        <f t="shared" ca="1" si="75"/>
        <v>4403</v>
      </c>
      <c r="D288" s="22">
        <f t="shared" ca="1" si="76"/>
        <v>4000.8750448793735</v>
      </c>
      <c r="E288" s="22">
        <f t="shared" ca="1" si="77"/>
        <v>402.12495512062651</v>
      </c>
      <c r="F288" s="21"/>
      <c r="G288" s="26">
        <f t="shared" ca="1" si="78"/>
        <v>402.12495512062651</v>
      </c>
      <c r="H288" s="16">
        <v>246</v>
      </c>
      <c r="I288" s="16">
        <f t="shared" ca="1" si="79"/>
        <v>0.83503401360544216</v>
      </c>
      <c r="J288" s="16">
        <f t="shared" ca="1" si="80"/>
        <v>0.16496598639455784</v>
      </c>
      <c r="K288" s="25">
        <f t="shared" ca="1" si="81"/>
        <v>0.97425090910455514</v>
      </c>
      <c r="L288" s="16">
        <f t="shared" ca="1" si="82"/>
        <v>491.77949323126541</v>
      </c>
      <c r="M288" s="16">
        <f t="shared" ca="1" si="83"/>
        <v>1</v>
      </c>
    </row>
    <row r="289" spans="1:13" x14ac:dyDescent="0.25">
      <c r="A289" s="22">
        <v>247</v>
      </c>
      <c r="B289" s="21"/>
      <c r="C289" s="16">
        <f t="shared" ca="1" si="75"/>
        <v>4352.3076923076924</v>
      </c>
      <c r="D289" s="22">
        <f t="shared" ca="1" si="76"/>
        <v>3962.1838891866805</v>
      </c>
      <c r="E289" s="22">
        <f t="shared" ca="1" si="77"/>
        <v>390.12380312101186</v>
      </c>
      <c r="F289" s="21"/>
      <c r="G289" s="26">
        <f t="shared" ca="1" si="78"/>
        <v>390.12380312101186</v>
      </c>
      <c r="H289" s="16">
        <v>247</v>
      </c>
      <c r="I289" s="16">
        <f t="shared" ca="1" si="79"/>
        <v>0.83843537414965985</v>
      </c>
      <c r="J289" s="16">
        <f t="shared" ca="1" si="80"/>
        <v>0.16156462585034015</v>
      </c>
      <c r="K289" s="25">
        <f t="shared" ca="1" si="81"/>
        <v>0.98804777360325979</v>
      </c>
      <c r="L289" s="16">
        <f t="shared" ca="1" si="82"/>
        <v>493.80841275320699</v>
      </c>
      <c r="M289" s="16">
        <f t="shared" ca="1" si="83"/>
        <v>1</v>
      </c>
    </row>
    <row r="290" spans="1:13" x14ac:dyDescent="0.25">
      <c r="A290" s="22">
        <v>248</v>
      </c>
      <c r="B290" s="21"/>
      <c r="C290" s="16">
        <f t="shared" ca="1" si="75"/>
        <v>4340</v>
      </c>
      <c r="D290" s="22">
        <f t="shared" ca="1" si="76"/>
        <v>3923.1160773313377</v>
      </c>
      <c r="E290" s="22">
        <f t="shared" ca="1" si="77"/>
        <v>416.88392266866231</v>
      </c>
      <c r="F290" s="21"/>
      <c r="G290" s="26">
        <f t="shared" ca="1" si="78"/>
        <v>416.88392266866231</v>
      </c>
      <c r="H290" s="16">
        <v>248</v>
      </c>
      <c r="I290" s="16">
        <f t="shared" ca="1" si="79"/>
        <v>0.84183673469387754</v>
      </c>
      <c r="J290" s="16">
        <f t="shared" ca="1" si="80"/>
        <v>0.15816326530612246</v>
      </c>
      <c r="K290" s="25">
        <f t="shared" ca="1" si="81"/>
        <v>1.0020353280965926</v>
      </c>
      <c r="L290" s="16">
        <f t="shared" ca="1" si="82"/>
        <v>500.99887002132709</v>
      </c>
      <c r="M290" s="16">
        <f t="shared" ca="1" si="83"/>
        <v>1</v>
      </c>
    </row>
    <row r="291" spans="1:13" x14ac:dyDescent="0.25">
      <c r="A291" s="22">
        <v>249</v>
      </c>
      <c r="B291" s="21"/>
      <c r="C291" s="16">
        <f t="shared" ca="1" si="75"/>
        <v>4312.5</v>
      </c>
      <c r="D291" s="22">
        <f t="shared" ca="1" si="76"/>
        <v>3883.69020347588</v>
      </c>
      <c r="E291" s="22">
        <f t="shared" ca="1" si="77"/>
        <v>428.80979652411997</v>
      </c>
      <c r="F291" s="21"/>
      <c r="G291" s="26">
        <f t="shared" ca="1" si="78"/>
        <v>428.80979652411997</v>
      </c>
      <c r="H291" s="16">
        <v>249</v>
      </c>
      <c r="I291" s="16">
        <f t="shared" ca="1" si="79"/>
        <v>0.84523809523809523</v>
      </c>
      <c r="J291" s="16">
        <f t="shared" ca="1" si="80"/>
        <v>0.15476190476190477</v>
      </c>
      <c r="K291" s="25">
        <f t="shared" ca="1" si="81"/>
        <v>1.0162217327405552</v>
      </c>
      <c r="L291" s="16">
        <f t="shared" ca="1" si="82"/>
        <v>508.34291597928041</v>
      </c>
      <c r="M291" s="16">
        <f t="shared" ca="1" si="83"/>
        <v>1</v>
      </c>
    </row>
    <row r="292" spans="1:13" x14ac:dyDescent="0.25">
      <c r="A292" s="22">
        <v>250</v>
      </c>
      <c r="B292" s="21"/>
      <c r="C292" s="16">
        <f t="shared" ca="1" si="75"/>
        <v>4289.4285714285716</v>
      </c>
      <c r="D292" s="22">
        <f t="shared" ca="1" si="76"/>
        <v>3843.9250322009661</v>
      </c>
      <c r="E292" s="22">
        <f t="shared" ca="1" si="77"/>
        <v>445.50353922760542</v>
      </c>
      <c r="F292" s="21"/>
      <c r="G292" s="26">
        <f t="shared" ca="1" si="78"/>
        <v>445.50353922760542</v>
      </c>
      <c r="H292" s="16">
        <v>250</v>
      </c>
      <c r="I292" s="16">
        <f t="shared" ca="1" si="79"/>
        <v>0.84863945578231292</v>
      </c>
      <c r="J292" s="16">
        <f t="shared" ca="1" si="80"/>
        <v>0.15136054421768708</v>
      </c>
      <c r="K292" s="25">
        <f t="shared" ca="1" si="81"/>
        <v>1.0306156621798812</v>
      </c>
      <c r="L292" s="16">
        <f t="shared" ca="1" si="82"/>
        <v>510.22797590474738</v>
      </c>
      <c r="M292" s="16">
        <f t="shared" ca="1" si="83"/>
        <v>1</v>
      </c>
    </row>
    <row r="293" spans="1:13" x14ac:dyDescent="0.25">
      <c r="A293" s="22">
        <v>251</v>
      </c>
      <c r="B293" s="21"/>
      <c r="C293" s="16">
        <f t="shared" ca="1" si="75"/>
        <v>4335.5714285714284</v>
      </c>
      <c r="D293" s="22">
        <f t="shared" ca="1" si="76"/>
        <v>3843.791935340163</v>
      </c>
      <c r="E293" s="22">
        <f t="shared" ca="1" si="77"/>
        <v>491.77949323126541</v>
      </c>
      <c r="F293" s="21"/>
      <c r="G293" s="26">
        <f t="shared" ca="1" si="78"/>
        <v>491.77949323126541</v>
      </c>
      <c r="H293" s="16">
        <v>251</v>
      </c>
      <c r="I293" s="16">
        <f t="shared" ca="1" si="79"/>
        <v>0.85204081632653061</v>
      </c>
      <c r="J293" s="16">
        <f t="shared" ca="1" si="80"/>
        <v>0.14795918367346939</v>
      </c>
      <c r="K293" s="25">
        <f t="shared" ca="1" si="81"/>
        <v>1.0452263509067197</v>
      </c>
      <c r="L293" s="16">
        <f t="shared" ca="1" si="82"/>
        <v>516.09287283265212</v>
      </c>
      <c r="M293" s="16">
        <f t="shared" ca="1" si="83"/>
        <v>1</v>
      </c>
    </row>
    <row r="294" spans="1:13" x14ac:dyDescent="0.25">
      <c r="A294" s="22">
        <v>252</v>
      </c>
      <c r="B294" s="21"/>
      <c r="C294" s="16">
        <f t="shared" ca="1" si="75"/>
        <v>4285.2857142857147</v>
      </c>
      <c r="D294" s="22">
        <f t="shared" ca="1" si="76"/>
        <v>3803.83948957445</v>
      </c>
      <c r="E294" s="22">
        <f t="shared" ca="1" si="77"/>
        <v>481.44622471126468</v>
      </c>
      <c r="F294" s="21"/>
      <c r="G294" s="26">
        <f t="shared" ca="1" si="78"/>
        <v>481.44622471126468</v>
      </c>
      <c r="H294" s="16">
        <v>252</v>
      </c>
      <c r="I294" s="16">
        <f t="shared" ca="1" si="79"/>
        <v>0.85544217687074831</v>
      </c>
      <c r="J294" s="16">
        <f t="shared" ca="1" si="80"/>
        <v>0.14455782312925169</v>
      </c>
      <c r="K294" s="25">
        <f t="shared" ca="1" si="81"/>
        <v>1.0600636437612689</v>
      </c>
      <c r="L294" s="16">
        <f t="shared" ca="1" si="82"/>
        <v>516.98957038960361</v>
      </c>
      <c r="M294" s="16">
        <f t="shared" ca="1" si="83"/>
        <v>1</v>
      </c>
    </row>
    <row r="295" spans="1:13" x14ac:dyDescent="0.25">
      <c r="A295" s="22">
        <v>253</v>
      </c>
      <c r="B295" s="21"/>
      <c r="C295" s="16">
        <f t="shared" ca="1" si="75"/>
        <v>4281.7692307692305</v>
      </c>
      <c r="D295" s="22">
        <f t="shared" ca="1" si="76"/>
        <v>3763.4526541435944</v>
      </c>
      <c r="E295" s="22">
        <f t="shared" ca="1" si="77"/>
        <v>518.31657662563612</v>
      </c>
      <c r="F295" s="21"/>
      <c r="G295" s="26">
        <f t="shared" ca="1" si="78"/>
        <v>518.31657662563612</v>
      </c>
      <c r="H295" s="16">
        <v>253</v>
      </c>
      <c r="I295" s="16">
        <f t="shared" ca="1" si="79"/>
        <v>0.858843537414966</v>
      </c>
      <c r="J295" s="16">
        <f t="shared" ca="1" si="80"/>
        <v>0.141156462585034</v>
      </c>
      <c r="K295" s="25">
        <f t="shared" ca="1" si="81"/>
        <v>1.0751380522942102</v>
      </c>
      <c r="L295" s="16">
        <f t="shared" ca="1" si="82"/>
        <v>518.31657662563612</v>
      </c>
      <c r="M295" s="16">
        <f t="shared" ca="1" si="83"/>
        <v>1</v>
      </c>
    </row>
    <row r="296" spans="1:13" x14ac:dyDescent="0.25">
      <c r="A296" s="22">
        <v>254</v>
      </c>
      <c r="B296" s="21"/>
      <c r="C296" s="16">
        <f t="shared" ca="1" si="75"/>
        <v>4192.8999999999996</v>
      </c>
      <c r="D296" s="22">
        <f t="shared" ca="1" si="76"/>
        <v>3722.783747854719</v>
      </c>
      <c r="E296" s="22">
        <f t="shared" ca="1" si="77"/>
        <v>470.11625214528067</v>
      </c>
      <c r="F296" s="21"/>
      <c r="G296" s="26">
        <f t="shared" ca="1" si="78"/>
        <v>470.11625214528067</v>
      </c>
      <c r="H296" s="16">
        <v>254</v>
      </c>
      <c r="I296" s="16">
        <f t="shared" ca="1" si="79"/>
        <v>0.86224489795918369</v>
      </c>
      <c r="J296" s="16">
        <f t="shared" ca="1" si="80"/>
        <v>0.13775510204081631</v>
      </c>
      <c r="K296" s="25">
        <f t="shared" ca="1" si="81"/>
        <v>1.0904608178315409</v>
      </c>
      <c r="L296" s="16">
        <f t="shared" ca="1" si="82"/>
        <v>530.60941155693945</v>
      </c>
      <c r="M296" s="16">
        <f t="shared" ca="1" si="83"/>
        <v>1</v>
      </c>
    </row>
    <row r="297" spans="1:13" x14ac:dyDescent="0.25">
      <c r="A297" s="22">
        <v>255</v>
      </c>
      <c r="B297" s="21"/>
      <c r="C297" s="16">
        <f t="shared" ca="1" si="75"/>
        <v>4212.4615384615381</v>
      </c>
      <c r="D297" s="22">
        <f t="shared" ca="1" si="76"/>
        <v>3681.8521269045987</v>
      </c>
      <c r="E297" s="22">
        <f t="shared" ca="1" si="77"/>
        <v>530.60941155693945</v>
      </c>
      <c r="F297" s="21"/>
      <c r="G297" s="26">
        <f t="shared" ca="1" si="78"/>
        <v>530.60941155693945</v>
      </c>
      <c r="H297" s="16">
        <v>255</v>
      </c>
      <c r="I297" s="16">
        <f t="shared" ca="1" si="79"/>
        <v>0.86564625850340138</v>
      </c>
      <c r="J297" s="16">
        <f t="shared" ca="1" si="80"/>
        <v>0.13435374149659862</v>
      </c>
      <c r="K297" s="25">
        <f t="shared" ca="1" si="81"/>
        <v>1.1060439822271597</v>
      </c>
      <c r="L297" s="16">
        <f t="shared" ca="1" si="82"/>
        <v>553.5233084272927</v>
      </c>
      <c r="M297" s="16">
        <f t="shared" ca="1" si="83"/>
        <v>1</v>
      </c>
    </row>
    <row r="298" spans="1:13" x14ac:dyDescent="0.25">
      <c r="A298" s="22">
        <v>256</v>
      </c>
      <c r="B298" s="21"/>
      <c r="C298" s="16">
        <f t="shared" ca="1" si="75"/>
        <v>4125.083333333333</v>
      </c>
      <c r="D298" s="22">
        <f t="shared" ca="1" si="76"/>
        <v>3640.6772725279598</v>
      </c>
      <c r="E298" s="22">
        <f t="shared" ca="1" si="77"/>
        <v>484.40606080537327</v>
      </c>
      <c r="F298" s="21"/>
      <c r="G298" s="26">
        <f t="shared" ca="1" si="78"/>
        <v>484.40606080537327</v>
      </c>
      <c r="H298" s="16">
        <v>256</v>
      </c>
      <c r="I298" s="16">
        <f t="shared" ca="1" si="79"/>
        <v>0.86904761904761907</v>
      </c>
      <c r="J298" s="16">
        <f t="shared" ca="1" si="80"/>
        <v>0.13095238095238093</v>
      </c>
      <c r="K298" s="25">
        <f t="shared" ca="1" si="81"/>
        <v>1.1219004674623532</v>
      </c>
      <c r="L298" s="16">
        <f t="shared" ca="1" si="82"/>
        <v>555.41789064581917</v>
      </c>
      <c r="M298" s="16">
        <f t="shared" ca="1" si="83"/>
        <v>1</v>
      </c>
    </row>
    <row r="299" spans="1:13" x14ac:dyDescent="0.25">
      <c r="A299" s="22">
        <v>257</v>
      </c>
      <c r="B299" s="21"/>
      <c r="C299" s="16">
        <f t="shared" ca="1" si="75"/>
        <v>4168.272727272727</v>
      </c>
      <c r="D299" s="22">
        <f t="shared" ca="1" si="76"/>
        <v>3599.2787817254548</v>
      </c>
      <c r="E299" s="22">
        <f t="shared" ca="1" si="77"/>
        <v>568.99394554727223</v>
      </c>
      <c r="F299" s="21"/>
      <c r="G299" s="26">
        <f t="shared" ca="1" si="78"/>
        <v>568.99394554727223</v>
      </c>
      <c r="H299" s="16">
        <v>257</v>
      </c>
      <c r="I299" s="16">
        <f t="shared" ca="1" si="79"/>
        <v>0.87244897959183676</v>
      </c>
      <c r="J299" s="16">
        <f t="shared" ca="1" si="80"/>
        <v>0.12755102040816324</v>
      </c>
      <c r="K299" s="25">
        <f t="shared" ca="1" si="81"/>
        <v>1.1380441654613316</v>
      </c>
      <c r="L299" s="16">
        <f t="shared" ca="1" si="82"/>
        <v>568.99394554727223</v>
      </c>
      <c r="M299" s="16">
        <f t="shared" ca="1" si="83"/>
        <v>1</v>
      </c>
    </row>
    <row r="300" spans="1:13" x14ac:dyDescent="0.25">
      <c r="A300" s="22">
        <v>258</v>
      </c>
      <c r="B300" s="21"/>
      <c r="C300" s="16">
        <f t="shared" ca="1" si="75"/>
        <v>4073.7692307692309</v>
      </c>
      <c r="D300" s="22">
        <f t="shared" ca="1" si="76"/>
        <v>3557.6763579365788</v>
      </c>
      <c r="E300" s="22">
        <f t="shared" ca="1" si="77"/>
        <v>516.09287283265212</v>
      </c>
      <c r="F300" s="21"/>
      <c r="G300" s="26">
        <f t="shared" ca="1" si="78"/>
        <v>516.09287283265212</v>
      </c>
      <c r="H300" s="16">
        <v>258</v>
      </c>
      <c r="I300" s="16">
        <f t="shared" ca="1" si="79"/>
        <v>0.87585034013605445</v>
      </c>
      <c r="J300" s="16">
        <f t="shared" ca="1" si="80"/>
        <v>0.12414965986394555</v>
      </c>
      <c r="K300" s="25">
        <f t="shared" ca="1" si="81"/>
        <v>1.1544900397466693</v>
      </c>
      <c r="L300" s="16">
        <f t="shared" ca="1" si="82"/>
        <v>587.48941095641248</v>
      </c>
      <c r="M300" s="16">
        <f t="shared" ca="1" si="83"/>
        <v>1</v>
      </c>
    </row>
    <row r="301" spans="1:13" x14ac:dyDescent="0.25">
      <c r="A301" s="22">
        <v>259</v>
      </c>
      <c r="B301" s="21"/>
      <c r="C301" s="16">
        <f t="shared" ca="1" si="75"/>
        <v>4071.3076923076924</v>
      </c>
      <c r="D301" s="22">
        <f t="shared" ca="1" si="76"/>
        <v>3515.8898016618732</v>
      </c>
      <c r="E301" s="22">
        <f t="shared" ca="1" si="77"/>
        <v>555.41789064581917</v>
      </c>
      <c r="F301" s="21"/>
      <c r="G301" s="26">
        <f t="shared" ca="1" si="78"/>
        <v>555.41789064581917</v>
      </c>
      <c r="H301" s="16">
        <v>259</v>
      </c>
      <c r="I301" s="16">
        <f t="shared" ca="1" si="79"/>
        <v>0.87925170068027214</v>
      </c>
      <c r="J301" s="16">
        <f t="shared" ca="1" si="80"/>
        <v>0.12074829931972786</v>
      </c>
      <c r="K301" s="25">
        <f t="shared" ca="1" si="81"/>
        <v>1.1712542408689914</v>
      </c>
      <c r="L301" s="16">
        <f t="shared" ca="1" si="82"/>
        <v>608.19234882162755</v>
      </c>
      <c r="M301" s="16">
        <f t="shared" ca="1" si="83"/>
        <v>1</v>
      </c>
    </row>
    <row r="302" spans="1:13" x14ac:dyDescent="0.25">
      <c r="A302" s="22">
        <v>260</v>
      </c>
      <c r="B302" s="21"/>
      <c r="C302" s="16">
        <f t="shared" ca="1" si="75"/>
        <v>3990.9285714285716</v>
      </c>
      <c r="D302" s="22">
        <f t="shared" ca="1" si="76"/>
        <v>3473.9390010389679</v>
      </c>
      <c r="E302" s="22">
        <f t="shared" ca="1" si="77"/>
        <v>516.98957038960361</v>
      </c>
      <c r="F302" s="21"/>
      <c r="G302" s="26">
        <f t="shared" ca="1" si="78"/>
        <v>516.98957038960361</v>
      </c>
      <c r="H302" s="16">
        <v>260</v>
      </c>
      <c r="I302" s="16">
        <f t="shared" ca="1" si="79"/>
        <v>0.88265306122448983</v>
      </c>
      <c r="J302" s="16">
        <f t="shared" ca="1" si="80"/>
        <v>0.11734693877551017</v>
      </c>
      <c r="K302" s="25">
        <f t="shared" ca="1" si="81"/>
        <v>1.1883542379257306</v>
      </c>
      <c r="L302" s="16">
        <f t="shared" ca="1" si="82"/>
        <v>644.65959510951006</v>
      </c>
      <c r="M302" s="16">
        <f t="shared" ca="1" si="83"/>
        <v>1</v>
      </c>
    </row>
    <row r="303" spans="1:13" x14ac:dyDescent="0.25">
      <c r="A303" s="22">
        <v>261</v>
      </c>
      <c r="B303" s="21"/>
      <c r="C303" s="16">
        <f t="shared" ca="1" si="75"/>
        <v>4019.3333333333335</v>
      </c>
      <c r="D303" s="22">
        <f t="shared" ca="1" si="76"/>
        <v>3431.843922376921</v>
      </c>
      <c r="E303" s="22">
        <f t="shared" ca="1" si="77"/>
        <v>587.48941095641248</v>
      </c>
      <c r="F303" s="21"/>
      <c r="G303" s="26">
        <f t="shared" ca="1" si="78"/>
        <v>587.48941095641248</v>
      </c>
      <c r="H303" s="16">
        <v>261</v>
      </c>
      <c r="I303" s="16">
        <f t="shared" ca="1" si="79"/>
        <v>0.88605442176870752</v>
      </c>
      <c r="J303" s="16">
        <f t="shared" ca="1" si="80"/>
        <v>0.11394557823129248</v>
      </c>
      <c r="K303" s="25">
        <f t="shared" ca="1" si="81"/>
        <v>1.2058089689524754</v>
      </c>
      <c r="L303" s="16">
        <f t="shared" ca="1" si="82"/>
        <v>668.55297151262721</v>
      </c>
      <c r="M303" s="16">
        <f t="shared" ca="1" si="83"/>
        <v>1</v>
      </c>
    </row>
    <row r="304" spans="1:13" x14ac:dyDescent="0.25">
      <c r="A304" s="22">
        <v>262</v>
      </c>
      <c r="B304" s="21"/>
      <c r="C304" s="16">
        <f t="shared" ca="1" si="75"/>
        <v>3870.5</v>
      </c>
      <c r="D304" s="22">
        <f t="shared" ca="1" si="76"/>
        <v>3389.6246006533047</v>
      </c>
      <c r="E304" s="22">
        <f t="shared" ca="1" si="77"/>
        <v>480.8753993466953</v>
      </c>
      <c r="F304" s="21"/>
      <c r="G304" s="26">
        <f t="shared" ca="1" si="78"/>
        <v>480.8753993466953</v>
      </c>
      <c r="H304" s="16">
        <v>262</v>
      </c>
      <c r="I304" s="16">
        <f t="shared" ca="1" si="79"/>
        <v>0.88945578231292521</v>
      </c>
      <c r="J304" s="16">
        <f t="shared" ca="1" si="80"/>
        <v>0.11054421768707479</v>
      </c>
      <c r="K304" s="25">
        <f t="shared" ca="1" si="81"/>
        <v>1.2236390135511732</v>
      </c>
      <c r="L304" s="16">
        <f t="shared" ca="1" si="82"/>
        <v>668.57597699398411</v>
      </c>
      <c r="M304" s="16">
        <f t="shared" ca="1" si="83"/>
        <v>1</v>
      </c>
    </row>
    <row r="305" spans="1:13" x14ac:dyDescent="0.25">
      <c r="A305" s="22">
        <v>263</v>
      </c>
      <c r="B305" s="21"/>
      <c r="C305" s="16">
        <f t="shared" ca="1" si="75"/>
        <v>3848.3</v>
      </c>
      <c r="D305" s="22">
        <f t="shared" ca="1" si="76"/>
        <v>3347.3011299786731</v>
      </c>
      <c r="E305" s="22">
        <f t="shared" ca="1" si="77"/>
        <v>500.99887002132709</v>
      </c>
      <c r="F305" s="21"/>
      <c r="G305" s="26">
        <f t="shared" ca="1" si="78"/>
        <v>500.99887002132709</v>
      </c>
      <c r="H305" s="16">
        <v>263</v>
      </c>
      <c r="I305" s="16">
        <f t="shared" ca="1" si="79"/>
        <v>0.8928571428571429</v>
      </c>
      <c r="J305" s="16">
        <f t="shared" ca="1" si="80"/>
        <v>0.1071428571428571</v>
      </c>
      <c r="K305" s="25">
        <f t="shared" ca="1" si="81"/>
        <v>1.2418667918433208</v>
      </c>
      <c r="L305" s="16">
        <f t="shared" ca="1" si="82"/>
        <v>702.36449693908799</v>
      </c>
      <c r="M305" s="16">
        <f t="shared" ca="1" si="83"/>
        <v>1</v>
      </c>
    </row>
    <row r="306" spans="1:13" x14ac:dyDescent="0.25">
      <c r="A306" s="22">
        <v>264</v>
      </c>
      <c r="B306" s="21"/>
      <c r="C306" s="16">
        <f t="shared" ca="1" si="75"/>
        <v>3768.5714285714284</v>
      </c>
      <c r="D306" s="22">
        <f t="shared" ca="1" si="76"/>
        <v>3304.8936540328359</v>
      </c>
      <c r="E306" s="22">
        <f t="shared" ca="1" si="77"/>
        <v>463.67777453859253</v>
      </c>
      <c r="F306" s="21"/>
      <c r="G306" s="26">
        <f t="shared" ca="1" si="78"/>
        <v>463.67777453859253</v>
      </c>
      <c r="H306" s="16">
        <v>264</v>
      </c>
      <c r="I306" s="16">
        <f t="shared" ca="1" si="79"/>
        <v>0.8962585034013606</v>
      </c>
      <c r="J306" s="16">
        <f t="shared" ca="1" si="80"/>
        <v>0.1037414965986394</v>
      </c>
      <c r="K306" s="25">
        <f t="shared" ca="1" si="81"/>
        <v>1.2605167947443232</v>
      </c>
      <c r="L306" s="16">
        <f t="shared" ca="1" si="82"/>
        <v>703.76943793239843</v>
      </c>
      <c r="M306" s="16">
        <f t="shared" ca="1" si="83"/>
        <v>1</v>
      </c>
    </row>
    <row r="307" spans="1:13" x14ac:dyDescent="0.25">
      <c r="A307" s="22">
        <v>265</v>
      </c>
      <c r="B307" s="21"/>
      <c r="C307" s="16">
        <f t="shared" ca="1" si="75"/>
        <v>3756.2307692307691</v>
      </c>
      <c r="D307" s="22">
        <f t="shared" ca="1" si="76"/>
        <v>3262.4223564775621</v>
      </c>
      <c r="E307" s="22">
        <f t="shared" ca="1" si="77"/>
        <v>493.80841275320699</v>
      </c>
      <c r="F307" s="21"/>
      <c r="G307" s="26">
        <f t="shared" ca="1" si="78"/>
        <v>493.80841275320699</v>
      </c>
      <c r="H307" s="16">
        <v>265</v>
      </c>
      <c r="I307" s="16">
        <f t="shared" ca="1" si="79"/>
        <v>0.89965986394557829</v>
      </c>
      <c r="J307" s="16">
        <f t="shared" ca="1" si="80"/>
        <v>0.10034013605442171</v>
      </c>
      <c r="K307" s="25">
        <f t="shared" ca="1" si="81"/>
        <v>1.2796158517020173</v>
      </c>
      <c r="L307" s="16">
        <f t="shared" ca="1" si="82"/>
        <v>733.51482180336279</v>
      </c>
      <c r="M307" s="16">
        <f t="shared" ca="1" si="83"/>
        <v>1</v>
      </c>
    </row>
    <row r="308" spans="1:13" x14ac:dyDescent="0.25">
      <c r="A308" s="22">
        <v>266</v>
      </c>
      <c r="B308" s="21"/>
      <c r="C308" s="16">
        <f t="shared" ca="1" si="75"/>
        <v>3595.9166666666665</v>
      </c>
      <c r="D308" s="22">
        <f t="shared" ca="1" si="76"/>
        <v>3219.9074513502478</v>
      </c>
      <c r="E308" s="22">
        <f t="shared" ca="1" si="77"/>
        <v>376.0092153164187</v>
      </c>
      <c r="F308" s="21"/>
      <c r="G308" s="26">
        <f t="shared" ca="1" si="78"/>
        <v>376.0092153164187</v>
      </c>
      <c r="H308" s="16">
        <v>266</v>
      </c>
      <c r="I308" s="16">
        <f t="shared" ca="1" si="79"/>
        <v>0.90306122448979587</v>
      </c>
      <c r="J308" s="16">
        <f t="shared" ca="1" si="80"/>
        <v>9.6938775510204134E-2</v>
      </c>
      <c r="K308" s="25">
        <f t="shared" ca="1" si="81"/>
        <v>1.2991934435011514</v>
      </c>
      <c r="L308" s="16">
        <f t="shared" ca="1" si="82"/>
        <v>733.93324318644363</v>
      </c>
      <c r="M308" s="16">
        <f t="shared" ca="1" si="83"/>
        <v>1</v>
      </c>
    </row>
    <row r="309" spans="1:13" x14ac:dyDescent="0.25">
      <c r="A309" s="22">
        <v>267</v>
      </c>
      <c r="B309" s="21"/>
      <c r="C309" s="16">
        <f t="shared" ca="1" si="75"/>
        <v>3597.5833333333335</v>
      </c>
      <c r="D309" s="22">
        <f t="shared" ca="1" si="76"/>
        <v>3177.3691734431354</v>
      </c>
      <c r="E309" s="22">
        <f t="shared" ca="1" si="77"/>
        <v>420.21415989019806</v>
      </c>
      <c r="F309" s="21"/>
      <c r="G309" s="26">
        <f t="shared" ca="1" si="78"/>
        <v>420.21415989019806</v>
      </c>
      <c r="H309" s="16">
        <v>267</v>
      </c>
      <c r="I309" s="16">
        <f t="shared" ca="1" si="79"/>
        <v>0.90646258503401356</v>
      </c>
      <c r="J309" s="16">
        <f t="shared" ca="1" si="80"/>
        <v>9.3537414965986443E-2</v>
      </c>
      <c r="K309" s="25">
        <f t="shared" ca="1" si="81"/>
        <v>1.3192820696053913</v>
      </c>
      <c r="L309" s="16">
        <f t="shared" ca="1" si="82"/>
        <v>734.62311448803302</v>
      </c>
      <c r="M309" s="16">
        <f t="shared" ca="1" si="83"/>
        <v>1</v>
      </c>
    </row>
    <row r="310" spans="1:13" x14ac:dyDescent="0.25">
      <c r="A310" s="22">
        <v>268</v>
      </c>
      <c r="B310" s="21"/>
      <c r="C310" s="16">
        <f t="shared" ca="1" si="75"/>
        <v>3492.5833333333335</v>
      </c>
      <c r="D310" s="22">
        <f t="shared" ca="1" si="76"/>
        <v>3134.827768672646</v>
      </c>
      <c r="E310" s="22">
        <f t="shared" ca="1" si="77"/>
        <v>357.75556466068747</v>
      </c>
      <c r="F310" s="21"/>
      <c r="G310" s="26">
        <f t="shared" ca="1" si="78"/>
        <v>357.75556466068747</v>
      </c>
      <c r="H310" s="16">
        <v>268</v>
      </c>
      <c r="I310" s="16">
        <f t="shared" ca="1" si="79"/>
        <v>0.90986394557823125</v>
      </c>
      <c r="J310" s="16">
        <f t="shared" ca="1" si="80"/>
        <v>9.0136054421768752E-2</v>
      </c>
      <c r="K310" s="25">
        <f t="shared" ca="1" si="81"/>
        <v>1.3399176819246268</v>
      </c>
      <c r="L310" s="16">
        <f t="shared" ca="1" si="82"/>
        <v>748.00639601271178</v>
      </c>
      <c r="M310" s="16">
        <f t="shared" ca="1" si="83"/>
        <v>1</v>
      </c>
    </row>
    <row r="311" spans="1:13" x14ac:dyDescent="0.25">
      <c r="A311" s="22">
        <v>269</v>
      </c>
      <c r="B311" s="21"/>
      <c r="C311" s="16">
        <f t="shared" ca="1" si="75"/>
        <v>3430.125</v>
      </c>
      <c r="D311" s="22">
        <f t="shared" ca="1" si="76"/>
        <v>3092.303484443411</v>
      </c>
      <c r="E311" s="22">
        <f t="shared" ca="1" si="77"/>
        <v>337.82151555658902</v>
      </c>
      <c r="F311" s="21"/>
      <c r="G311" s="26">
        <f t="shared" ca="1" si="78"/>
        <v>337.82151555658902</v>
      </c>
      <c r="H311" s="16">
        <v>269</v>
      </c>
      <c r="I311" s="16">
        <f t="shared" ca="1" si="79"/>
        <v>0.91326530612244894</v>
      </c>
      <c r="J311" s="16">
        <f t="shared" ca="1" si="80"/>
        <v>8.6734693877551061E-2</v>
      </c>
      <c r="K311" s="25">
        <f t="shared" ca="1" si="81"/>
        <v>1.3611402000447494</v>
      </c>
      <c r="L311" s="16">
        <f t="shared" ca="1" si="82"/>
        <v>763.55817334109179</v>
      </c>
      <c r="M311" s="16">
        <f t="shared" ca="1" si="83"/>
        <v>1</v>
      </c>
    </row>
    <row r="312" spans="1:13" x14ac:dyDescent="0.25">
      <c r="A312" s="22">
        <v>270</v>
      </c>
      <c r="B312" s="21"/>
      <c r="C312" s="16">
        <f t="shared" ca="1" si="75"/>
        <v>3394.5384615384614</v>
      </c>
      <c r="D312" s="22">
        <f t="shared" ca="1" si="76"/>
        <v>3049.8165600116208</v>
      </c>
      <c r="E312" s="22">
        <f t="shared" ca="1" si="77"/>
        <v>344.72190152684061</v>
      </c>
      <c r="F312" s="21"/>
      <c r="G312" s="26">
        <f t="shared" ca="1" si="78"/>
        <v>344.72190152684061</v>
      </c>
      <c r="H312" s="16">
        <v>270</v>
      </c>
      <c r="I312" s="16">
        <f t="shared" ca="1" si="79"/>
        <v>0.91666666666666663</v>
      </c>
      <c r="J312" s="16">
        <f t="shared" ca="1" si="80"/>
        <v>8.333333333333337E-2</v>
      </c>
      <c r="K312" s="25">
        <f t="shared" ca="1" si="81"/>
        <v>1.3829941271006372</v>
      </c>
      <c r="L312" s="16">
        <f t="shared" ca="1" si="82"/>
        <v>775.00994991888956</v>
      </c>
      <c r="M312" s="16">
        <f t="shared" ca="1" si="83"/>
        <v>1</v>
      </c>
    </row>
    <row r="313" spans="1:13" x14ac:dyDescent="0.25">
      <c r="A313" s="22">
        <v>271</v>
      </c>
      <c r="B313" s="21"/>
      <c r="C313" s="16">
        <f t="shared" ca="1" si="75"/>
        <v>3395.0714285714284</v>
      </c>
      <c r="D313" s="22">
        <f t="shared" ca="1" si="76"/>
        <v>3007.3872168522162</v>
      </c>
      <c r="E313" s="22">
        <f t="shared" ca="1" si="77"/>
        <v>387.68421171921227</v>
      </c>
      <c r="F313" s="21"/>
      <c r="G313" s="26">
        <f t="shared" ca="1" si="78"/>
        <v>387.68421171921227</v>
      </c>
      <c r="H313" s="16">
        <v>271</v>
      </c>
      <c r="I313" s="16">
        <f t="shared" ca="1" si="79"/>
        <v>0.92006802721088432</v>
      </c>
      <c r="J313" s="16">
        <f t="shared" ca="1" si="80"/>
        <v>7.9931972789115679E-2</v>
      </c>
      <c r="K313" s="25">
        <f t="shared" ca="1" si="81"/>
        <v>1.4055292909790282</v>
      </c>
      <c r="L313" s="16">
        <f t="shared" ca="1" si="82"/>
        <v>796.04933430913479</v>
      </c>
      <c r="M313" s="16">
        <f t="shared" ca="1" si="83"/>
        <v>1</v>
      </c>
    </row>
    <row r="314" spans="1:13" x14ac:dyDescent="0.25">
      <c r="A314" s="22">
        <v>272</v>
      </c>
      <c r="B314" s="21"/>
      <c r="C314" s="16">
        <f t="shared" ca="1" si="75"/>
        <v>3297.9285714285716</v>
      </c>
      <c r="D314" s="22">
        <f t="shared" ca="1" si="76"/>
        <v>2965.0356490345775</v>
      </c>
      <c r="E314" s="22">
        <f t="shared" ca="1" si="77"/>
        <v>332.89292239399401</v>
      </c>
      <c r="F314" s="21"/>
      <c r="G314" s="26">
        <f t="shared" ca="1" si="78"/>
        <v>332.89292239399401</v>
      </c>
      <c r="H314" s="16">
        <v>272</v>
      </c>
      <c r="I314" s="16">
        <f t="shared" ca="1" si="79"/>
        <v>0.92346938775510201</v>
      </c>
      <c r="J314" s="16">
        <f t="shared" ca="1" si="80"/>
        <v>7.6530612244897989E-2</v>
      </c>
      <c r="K314" s="25">
        <f t="shared" ca="1" si="81"/>
        <v>1.4288017429333186</v>
      </c>
      <c r="L314" s="16">
        <f t="shared" ca="1" si="82"/>
        <v>796.23556685622088</v>
      </c>
      <c r="M314" s="16">
        <f t="shared" ca="1" si="83"/>
        <v>1</v>
      </c>
    </row>
    <row r="315" spans="1:13" x14ac:dyDescent="0.25">
      <c r="A315" s="22">
        <v>273</v>
      </c>
      <c r="B315" s="21"/>
      <c r="C315" s="16">
        <f t="shared" ca="1" si="75"/>
        <v>3317.8333333333335</v>
      </c>
      <c r="D315" s="22">
        <f t="shared" ca="1" si="76"/>
        <v>2922.782013611235</v>
      </c>
      <c r="E315" s="22">
        <f t="shared" ca="1" si="77"/>
        <v>395.05131972209847</v>
      </c>
      <c r="F315" s="21"/>
      <c r="G315" s="26">
        <f t="shared" ca="1" si="78"/>
        <v>395.05131972209847</v>
      </c>
      <c r="H315" s="16">
        <v>273</v>
      </c>
      <c r="I315" s="16">
        <f t="shared" ca="1" si="79"/>
        <v>0.9268707482993197</v>
      </c>
      <c r="J315" s="16">
        <f t="shared" ca="1" si="80"/>
        <v>7.3129251700680298E-2</v>
      </c>
      <c r="K315" s="25">
        <f t="shared" ca="1" si="81"/>
        <v>1.4528748557410576</v>
      </c>
      <c r="L315" s="16">
        <f t="shared" ca="1" si="82"/>
        <v>800.31652009937579</v>
      </c>
      <c r="M315" s="16">
        <f t="shared" ca="1" si="83"/>
        <v>1</v>
      </c>
    </row>
    <row r="316" spans="1:13" x14ac:dyDescent="0.25">
      <c r="A316" s="22">
        <v>274</v>
      </c>
      <c r="B316" s="21"/>
      <c r="C316" s="16">
        <f t="shared" ca="1" si="75"/>
        <v>3225.1428571428573</v>
      </c>
      <c r="D316" s="22">
        <f t="shared" ca="1" si="76"/>
        <v>2880.6464210241984</v>
      </c>
      <c r="E316" s="22">
        <f t="shared" ca="1" si="77"/>
        <v>344.49643611865895</v>
      </c>
      <c r="F316" s="21"/>
      <c r="G316" s="26">
        <f t="shared" ca="1" si="78"/>
        <v>344.49643611865895</v>
      </c>
      <c r="H316" s="16">
        <v>274</v>
      </c>
      <c r="I316" s="16">
        <f t="shared" ca="1" si="79"/>
        <v>0.93027210884353739</v>
      </c>
      <c r="J316" s="16">
        <f t="shared" ca="1" si="80"/>
        <v>6.9727891156462607E-2</v>
      </c>
      <c r="K316" s="25">
        <f t="shared" ca="1" si="81"/>
        <v>1.4778206773608715</v>
      </c>
      <c r="L316" s="16">
        <f t="shared" ca="1" si="82"/>
        <v>801.0501551086918</v>
      </c>
      <c r="M316" s="16">
        <f t="shared" ca="1" si="83"/>
        <v>1</v>
      </c>
    </row>
    <row r="317" spans="1:13" x14ac:dyDescent="0.25">
      <c r="A317" s="22">
        <v>275</v>
      </c>
      <c r="B317" s="21"/>
      <c r="C317" s="16">
        <f t="shared" ca="1" si="75"/>
        <v>3198.7</v>
      </c>
      <c r="D317" s="22">
        <f t="shared" ca="1" si="76"/>
        <v>2838.6489255334823</v>
      </c>
      <c r="E317" s="22">
        <f t="shared" ca="1" si="77"/>
        <v>360.05107446651755</v>
      </c>
      <c r="F317" s="21"/>
      <c r="G317" s="26">
        <f t="shared" ca="1" si="78"/>
        <v>360.05107446651755</v>
      </c>
      <c r="H317" s="16">
        <v>275</v>
      </c>
      <c r="I317" s="16">
        <f t="shared" ca="1" si="79"/>
        <v>0.93367346938775508</v>
      </c>
      <c r="J317" s="16">
        <f t="shared" ca="1" si="80"/>
        <v>6.6326530612244916E-2</v>
      </c>
      <c r="K317" s="25">
        <f t="shared" ca="1" si="81"/>
        <v>1.5037216153296118</v>
      </c>
      <c r="L317" s="16">
        <f t="shared" ca="1" si="82"/>
        <v>802.6700231464747</v>
      </c>
      <c r="M317" s="16">
        <f t="shared" ca="1" si="83"/>
        <v>1</v>
      </c>
    </row>
    <row r="318" spans="1:13" x14ac:dyDescent="0.25">
      <c r="A318" s="22">
        <v>276</v>
      </c>
      <c r="B318" s="21"/>
      <c r="C318" s="16">
        <f t="shared" ca="1" si="75"/>
        <v>3158.1538461538462</v>
      </c>
      <c r="D318" s="22">
        <f t="shared" ca="1" si="76"/>
        <v>2796.8095156723666</v>
      </c>
      <c r="E318" s="22">
        <f t="shared" ca="1" si="77"/>
        <v>361.34433048147957</v>
      </c>
      <c r="F318" s="21"/>
      <c r="G318" s="26">
        <f t="shared" ca="1" si="78"/>
        <v>361.34433048147957</v>
      </c>
      <c r="H318" s="16">
        <v>276</v>
      </c>
      <c r="I318" s="16">
        <f t="shared" ca="1" si="79"/>
        <v>0.93707482993197277</v>
      </c>
      <c r="J318" s="16">
        <f t="shared" ca="1" si="80"/>
        <v>6.2925170068027225E-2</v>
      </c>
      <c r="K318" s="25">
        <f t="shared" ca="1" si="81"/>
        <v>1.5306725544386082</v>
      </c>
      <c r="L318" s="16">
        <f t="shared" ca="1" si="82"/>
        <v>806.07416071313946</v>
      </c>
      <c r="M318" s="16">
        <f t="shared" ca="1" si="83"/>
        <v>1</v>
      </c>
    </row>
    <row r="319" spans="1:13" x14ac:dyDescent="0.25">
      <c r="A319" s="22">
        <v>277</v>
      </c>
      <c r="B319" s="21"/>
      <c r="C319" s="16">
        <f t="shared" ca="1" si="75"/>
        <v>3153.3333333333335</v>
      </c>
      <c r="D319" s="22">
        <f t="shared" ca="1" si="76"/>
        <v>2755.1481047339266</v>
      </c>
      <c r="E319" s="22">
        <f t="shared" ca="1" si="77"/>
        <v>398.18522859940686</v>
      </c>
      <c r="F319" s="21"/>
      <c r="G319" s="26">
        <f t="shared" ca="1" si="78"/>
        <v>398.18522859940686</v>
      </c>
      <c r="H319" s="16">
        <v>277</v>
      </c>
      <c r="I319" s="16">
        <f t="shared" ca="1" si="79"/>
        <v>0.94047619047619047</v>
      </c>
      <c r="J319" s="16">
        <f t="shared" ca="1" si="80"/>
        <v>5.9523809523809534E-2</v>
      </c>
      <c r="K319" s="25">
        <f t="shared" ca="1" si="81"/>
        <v>1.5587835495029949</v>
      </c>
      <c r="L319" s="16">
        <f t="shared" ca="1" si="82"/>
        <v>806.07674552279423</v>
      </c>
      <c r="M319" s="16">
        <f t="shared" ca="1" si="83"/>
        <v>1</v>
      </c>
    </row>
    <row r="320" spans="1:13" x14ac:dyDescent="0.25">
      <c r="A320" s="22">
        <v>278</v>
      </c>
      <c r="B320" s="21"/>
      <c r="C320" s="16">
        <f t="shared" ca="1" si="75"/>
        <v>3091.8571428571427</v>
      </c>
      <c r="D320" s="22">
        <f t="shared" ca="1" si="76"/>
        <v>2713.6845212933968</v>
      </c>
      <c r="E320" s="22">
        <f t="shared" ca="1" si="77"/>
        <v>378.17262156374591</v>
      </c>
      <c r="F320" s="21"/>
      <c r="G320" s="26">
        <f t="shared" ca="1" si="78"/>
        <v>378.17262156374591</v>
      </c>
      <c r="H320" s="16">
        <v>278</v>
      </c>
      <c r="I320" s="16">
        <f t="shared" ca="1" si="79"/>
        <v>0.94387755102040816</v>
      </c>
      <c r="J320" s="16">
        <f t="shared" ca="1" si="80"/>
        <v>5.6122448979591844E-2</v>
      </c>
      <c r="K320" s="25">
        <f t="shared" ca="1" si="81"/>
        <v>1.5881832925617605</v>
      </c>
      <c r="L320" s="16">
        <f t="shared" ca="1" si="82"/>
        <v>807.49515195212871</v>
      </c>
      <c r="M320" s="16">
        <f t="shared" ca="1" si="83"/>
        <v>1</v>
      </c>
    </row>
    <row r="321" spans="1:13" x14ac:dyDescent="0.25">
      <c r="A321" s="22">
        <v>279</v>
      </c>
      <c r="B321" s="21"/>
      <c r="C321" s="16">
        <f t="shared" ca="1" si="75"/>
        <v>3066.3333333333335</v>
      </c>
      <c r="D321" s="22">
        <f t="shared" ca="1" si="76"/>
        <v>2672.4384997708362</v>
      </c>
      <c r="E321" s="22">
        <f t="shared" ca="1" si="77"/>
        <v>393.8948335624973</v>
      </c>
      <c r="F321" s="21"/>
      <c r="G321" s="26">
        <f t="shared" ca="1" si="78"/>
        <v>393.8948335624973</v>
      </c>
      <c r="H321" s="16">
        <v>279</v>
      </c>
      <c r="I321" s="16">
        <f t="shared" ca="1" si="79"/>
        <v>0.94727891156462585</v>
      </c>
      <c r="J321" s="16">
        <f t="shared" ca="1" si="80"/>
        <v>5.2721088435374153E-2</v>
      </c>
      <c r="K321" s="25">
        <f t="shared" ca="1" si="81"/>
        <v>1.6190236397738242</v>
      </c>
      <c r="L321" s="16">
        <f t="shared" ca="1" si="82"/>
        <v>807.6511643240724</v>
      </c>
      <c r="M321" s="16">
        <f t="shared" ca="1" si="83"/>
        <v>1</v>
      </c>
    </row>
    <row r="322" spans="1:13" x14ac:dyDescent="0.25">
      <c r="A322" s="22">
        <v>280</v>
      </c>
      <c r="B322" s="21"/>
      <c r="C322" s="16">
        <f t="shared" ca="1" si="75"/>
        <v>2997.2142857142858</v>
      </c>
      <c r="D322" s="22">
        <f t="shared" ca="1" si="76"/>
        <v>2631.4296710386106</v>
      </c>
      <c r="E322" s="22">
        <f t="shared" ca="1" si="77"/>
        <v>365.78461467567513</v>
      </c>
      <c r="F322" s="21"/>
      <c r="G322" s="26">
        <f t="shared" ca="1" si="78"/>
        <v>365.78461467567513</v>
      </c>
      <c r="H322" s="16">
        <v>280</v>
      </c>
      <c r="I322" s="16">
        <f t="shared" ca="1" si="79"/>
        <v>0.95068027210884354</v>
      </c>
      <c r="J322" s="16">
        <f t="shared" ca="1" si="80"/>
        <v>4.9319727891156462E-2</v>
      </c>
      <c r="K322" s="25">
        <f t="shared" ca="1" si="81"/>
        <v>1.6514856144717756</v>
      </c>
      <c r="L322" s="16">
        <f t="shared" ca="1" si="82"/>
        <v>810.87728512223566</v>
      </c>
      <c r="M322" s="16">
        <f t="shared" ca="1" si="83"/>
        <v>1</v>
      </c>
    </row>
    <row r="323" spans="1:13" x14ac:dyDescent="0.25">
      <c r="A323" s="22">
        <v>281</v>
      </c>
      <c r="B323" s="21"/>
      <c r="C323" s="16">
        <f t="shared" ca="1" si="75"/>
        <v>3000.5454545454545</v>
      </c>
      <c r="D323" s="22">
        <f t="shared" ca="1" si="76"/>
        <v>2590.6775530781647</v>
      </c>
      <c r="E323" s="22">
        <f t="shared" ca="1" si="77"/>
        <v>409.86790146728981</v>
      </c>
      <c r="F323" s="21"/>
      <c r="G323" s="26">
        <f t="shared" ca="1" si="78"/>
        <v>409.86790146728981</v>
      </c>
      <c r="H323" s="16">
        <v>281</v>
      </c>
      <c r="I323" s="16">
        <f t="shared" ca="1" si="79"/>
        <v>0.95408163265306123</v>
      </c>
      <c r="J323" s="16">
        <f t="shared" ca="1" si="80"/>
        <v>4.5918367346938771E-2</v>
      </c>
      <c r="K323" s="25">
        <f t="shared" ca="1" si="81"/>
        <v>1.68578750810668</v>
      </c>
      <c r="L323" s="16">
        <f t="shared" ca="1" si="82"/>
        <v>818.44855881759804</v>
      </c>
      <c r="M323" s="16">
        <f t="shared" ca="1" si="83"/>
        <v>1</v>
      </c>
    </row>
    <row r="324" spans="1:13" x14ac:dyDescent="0.25">
      <c r="A324" s="22">
        <v>282</v>
      </c>
      <c r="B324" s="21"/>
      <c r="C324" s="16">
        <f t="shared" ca="1" si="75"/>
        <v>2893.5833333333335</v>
      </c>
      <c r="D324" s="22">
        <f t="shared" ca="1" si="76"/>
        <v>2550.2015416905215</v>
      </c>
      <c r="E324" s="22">
        <f t="shared" ca="1" si="77"/>
        <v>343.381791642812</v>
      </c>
      <c r="F324" s="21"/>
      <c r="G324" s="26">
        <f t="shared" ca="1" si="78"/>
        <v>343.381791642812</v>
      </c>
      <c r="H324" s="16">
        <v>282</v>
      </c>
      <c r="I324" s="16">
        <f t="shared" ca="1" si="79"/>
        <v>0.95748299319727892</v>
      </c>
      <c r="J324" s="16">
        <f t="shared" ca="1" si="80"/>
        <v>4.251700680272108E-2</v>
      </c>
      <c r="K324" s="25">
        <f t="shared" ca="1" si="81"/>
        <v>1.7221960309470172</v>
      </c>
      <c r="L324" s="16">
        <f t="shared" ca="1" si="82"/>
        <v>824.07850210316701</v>
      </c>
      <c r="M324" s="16">
        <f t="shared" ca="1" si="83"/>
        <v>1</v>
      </c>
    </row>
    <row r="325" spans="1:13" x14ac:dyDescent="0.25">
      <c r="A325" s="22">
        <v>283</v>
      </c>
      <c r="B325" s="21"/>
      <c r="C325" s="16">
        <f t="shared" ca="1" si="75"/>
        <v>2899.2857142857142</v>
      </c>
      <c r="D325" s="22">
        <f t="shared" ca="1" si="76"/>
        <v>2510.0209012649302</v>
      </c>
      <c r="E325" s="22">
        <f t="shared" ca="1" si="77"/>
        <v>389.264813020784</v>
      </c>
      <c r="F325" s="21"/>
      <c r="G325" s="26">
        <f t="shared" ca="1" si="78"/>
        <v>389.264813020784</v>
      </c>
      <c r="H325" s="16">
        <v>283</v>
      </c>
      <c r="I325" s="16">
        <f t="shared" ca="1" si="79"/>
        <v>0.96088435374149661</v>
      </c>
      <c r="J325" s="16">
        <f t="shared" ca="1" si="80"/>
        <v>3.9115646258503389E-2</v>
      </c>
      <c r="K325" s="25">
        <f t="shared" ca="1" si="81"/>
        <v>1.7610420121533974</v>
      </c>
      <c r="L325" s="16">
        <f t="shared" ca="1" si="82"/>
        <v>826.33336488512123</v>
      </c>
      <c r="M325" s="16">
        <f t="shared" ca="1" si="83"/>
        <v>1</v>
      </c>
    </row>
    <row r="326" spans="1:13" x14ac:dyDescent="0.25">
      <c r="A326" s="22">
        <v>284</v>
      </c>
      <c r="B326" s="21"/>
      <c r="C326" s="16">
        <f t="shared" ca="1" si="75"/>
        <v>2787.3076923076924</v>
      </c>
      <c r="D326" s="22">
        <f t="shared" ca="1" si="76"/>
        <v>2470.1547556100536</v>
      </c>
      <c r="E326" s="22">
        <f t="shared" ca="1" si="77"/>
        <v>317.15293669763878</v>
      </c>
      <c r="F326" s="21"/>
      <c r="G326" s="26">
        <f t="shared" ca="1" si="78"/>
        <v>317.15293669763878</v>
      </c>
      <c r="H326" s="16">
        <v>284</v>
      </c>
      <c r="I326" s="16">
        <f t="shared" ca="1" si="79"/>
        <v>0.9642857142857143</v>
      </c>
      <c r="J326" s="16">
        <f t="shared" ca="1" si="80"/>
        <v>3.5714285714285698E-2</v>
      </c>
      <c r="K326" s="25">
        <f t="shared" ca="1" si="81"/>
        <v>1.8027430907391906</v>
      </c>
      <c r="L326" s="16">
        <f t="shared" ca="1" si="82"/>
        <v>830.54407858090781</v>
      </c>
      <c r="M326" s="16">
        <f t="shared" ca="1" si="83"/>
        <v>1</v>
      </c>
    </row>
    <row r="327" spans="1:13" x14ac:dyDescent="0.25">
      <c r="A327" s="22">
        <v>285</v>
      </c>
      <c r="B327" s="21"/>
      <c r="C327" s="16">
        <f t="shared" ca="1" si="75"/>
        <v>2801.1538461538462</v>
      </c>
      <c r="D327" s="22">
        <f t="shared" ca="1" si="76"/>
        <v>2430.6220788520836</v>
      </c>
      <c r="E327" s="22">
        <f t="shared" ca="1" si="77"/>
        <v>370.53176730176256</v>
      </c>
      <c r="F327" s="21"/>
      <c r="G327" s="26">
        <f t="shared" ca="1" si="78"/>
        <v>370.53176730176256</v>
      </c>
      <c r="H327" s="16">
        <v>285</v>
      </c>
      <c r="I327" s="16">
        <f t="shared" ca="1" si="79"/>
        <v>0.96768707482993199</v>
      </c>
      <c r="J327" s="16">
        <f t="shared" ca="1" si="80"/>
        <v>3.2312925170068008E-2</v>
      </c>
      <c r="K327" s="25">
        <f t="shared" ca="1" si="81"/>
        <v>1.8478375268110057</v>
      </c>
      <c r="L327" s="16">
        <f t="shared" ca="1" si="82"/>
        <v>832.15925947316646</v>
      </c>
      <c r="M327" s="16">
        <f t="shared" ca="1" si="83"/>
        <v>1</v>
      </c>
    </row>
    <row r="328" spans="1:13" x14ac:dyDescent="0.25">
      <c r="A328" s="22">
        <v>286</v>
      </c>
      <c r="B328" s="21"/>
      <c r="C328" s="16">
        <f t="shared" ca="1" si="75"/>
        <v>2693.7857142857142</v>
      </c>
      <c r="D328" s="22">
        <f t="shared" ca="1" si="76"/>
        <v>2391.4416864040713</v>
      </c>
      <c r="E328" s="22">
        <f t="shared" ca="1" si="77"/>
        <v>302.34402788164289</v>
      </c>
      <c r="F328" s="21"/>
      <c r="G328" s="26">
        <f t="shared" ca="1" si="78"/>
        <v>302.34402788164289</v>
      </c>
      <c r="H328" s="16">
        <v>286</v>
      </c>
      <c r="I328" s="16">
        <f t="shared" ca="1" si="79"/>
        <v>0.97108843537414968</v>
      </c>
      <c r="J328" s="16">
        <f t="shared" ca="1" si="80"/>
        <v>2.8911564625850317E-2</v>
      </c>
      <c r="K328" s="25">
        <f t="shared" ca="1" si="81"/>
        <v>1.897036437066095</v>
      </c>
      <c r="L328" s="16">
        <f t="shared" ca="1" si="82"/>
        <v>832.69737347132104</v>
      </c>
      <c r="M328" s="16">
        <f t="shared" ca="1" si="83"/>
        <v>1</v>
      </c>
    </row>
    <row r="329" spans="1:13" x14ac:dyDescent="0.25">
      <c r="A329" s="22">
        <v>287</v>
      </c>
      <c r="B329" s="21"/>
      <c r="C329" s="16">
        <f t="shared" ca="1" si="75"/>
        <v>2683.4285714285716</v>
      </c>
      <c r="D329" s="22">
        <f t="shared" ca="1" si="76"/>
        <v>2352.6322260108204</v>
      </c>
      <c r="E329" s="22">
        <f t="shared" ca="1" si="77"/>
        <v>330.79634541775113</v>
      </c>
      <c r="F329" s="21"/>
      <c r="G329" s="26">
        <f t="shared" ca="1" si="78"/>
        <v>330.79634541775113</v>
      </c>
      <c r="H329" s="16">
        <v>287</v>
      </c>
      <c r="I329" s="16">
        <f t="shared" ca="1" si="79"/>
        <v>0.97448979591836737</v>
      </c>
      <c r="J329" s="16">
        <f t="shared" ca="1" si="80"/>
        <v>2.5510204081632626E-2</v>
      </c>
      <c r="K329" s="25">
        <f t="shared" ca="1" si="81"/>
        <v>1.9513080826283618</v>
      </c>
      <c r="L329" s="16">
        <f t="shared" ca="1" si="82"/>
        <v>853.38578763372925</v>
      </c>
      <c r="M329" s="16">
        <f t="shared" ca="1" si="83"/>
        <v>1</v>
      </c>
    </row>
    <row r="330" spans="1:13" x14ac:dyDescent="0.25">
      <c r="A330" s="22">
        <v>288</v>
      </c>
      <c r="B330" s="21"/>
      <c r="C330" s="16">
        <f t="shared" ca="1" si="75"/>
        <v>2704.1428571428573</v>
      </c>
      <c r="D330" s="22">
        <f t="shared" ca="1" si="76"/>
        <v>2352.5035021005542</v>
      </c>
      <c r="E330" s="22">
        <f t="shared" ca="1" si="77"/>
        <v>351.63935504230312</v>
      </c>
      <c r="F330" s="21"/>
      <c r="G330" s="26">
        <f t="shared" ca="1" si="78"/>
        <v>351.63935504230312</v>
      </c>
      <c r="H330" s="16">
        <v>288</v>
      </c>
      <c r="I330" s="16">
        <f t="shared" ca="1" si="79"/>
        <v>0.97789115646258506</v>
      </c>
      <c r="J330" s="16">
        <f t="shared" ca="1" si="80"/>
        <v>2.2108843537414935E-2</v>
      </c>
      <c r="K330" s="25">
        <f t="shared" ca="1" si="81"/>
        <v>2.012021344139598</v>
      </c>
      <c r="L330" s="16">
        <f t="shared" ca="1" si="82"/>
        <v>862.3275875117879</v>
      </c>
      <c r="M330" s="16">
        <f t="shared" ca="1" si="83"/>
        <v>1</v>
      </c>
    </row>
    <row r="331" spans="1:13" x14ac:dyDescent="0.25">
      <c r="A331" s="22">
        <v>289</v>
      </c>
      <c r="B331" s="21"/>
      <c r="C331" s="16">
        <f t="shared" ca="1" si="75"/>
        <v>2627.2142857142858</v>
      </c>
      <c r="D331" s="22">
        <f t="shared" ca="1" si="76"/>
        <v>2314.2121688735665</v>
      </c>
      <c r="E331" s="22">
        <f t="shared" ca="1" si="77"/>
        <v>313.00211684071928</v>
      </c>
      <c r="F331" s="21"/>
      <c r="G331" s="26">
        <f t="shared" ca="1" si="78"/>
        <v>313.00211684071928</v>
      </c>
      <c r="H331" s="16">
        <v>289</v>
      </c>
      <c r="I331" s="16">
        <f t="shared" ca="1" si="79"/>
        <v>0.98129251700680276</v>
      </c>
      <c r="J331" s="16">
        <f t="shared" ca="1" si="80"/>
        <v>1.8707482993197244E-2</v>
      </c>
      <c r="K331" s="25">
        <f t="shared" ca="1" si="81"/>
        <v>2.0812069685908141</v>
      </c>
      <c r="L331" s="16">
        <f t="shared" ca="1" si="82"/>
        <v>874.9213059401618</v>
      </c>
      <c r="M331" s="16">
        <f t="shared" ca="1" si="83"/>
        <v>1</v>
      </c>
    </row>
    <row r="332" spans="1:13" x14ac:dyDescent="0.25">
      <c r="A332" s="22">
        <v>290</v>
      </c>
      <c r="B332" s="21"/>
      <c r="C332" s="16">
        <f t="shared" ca="1" si="75"/>
        <v>2627.2142857142858</v>
      </c>
      <c r="D332" s="22">
        <f t="shared" ca="1" si="76"/>
        <v>2276.1998008586816</v>
      </c>
      <c r="E332" s="22">
        <f t="shared" ca="1" si="77"/>
        <v>351.01448485560422</v>
      </c>
      <c r="F332" s="21"/>
      <c r="G332" s="26">
        <f t="shared" ca="1" si="78"/>
        <v>351.01448485560422</v>
      </c>
      <c r="H332" s="16">
        <v>290</v>
      </c>
      <c r="I332" s="16">
        <f t="shared" ca="1" si="79"/>
        <v>0.98469387755102045</v>
      </c>
      <c r="J332" s="16">
        <f t="shared" ca="1" si="80"/>
        <v>1.5306122448979553E-2</v>
      </c>
      <c r="K332" s="25">
        <f t="shared" ca="1" si="81"/>
        <v>2.1620769563983329</v>
      </c>
      <c r="L332" s="16">
        <f t="shared" ca="1" si="82"/>
        <v>880.39501462419776</v>
      </c>
      <c r="M332" s="16">
        <f t="shared" ca="1" si="83"/>
        <v>1</v>
      </c>
    </row>
    <row r="333" spans="1:13" x14ac:dyDescent="0.25">
      <c r="A333" s="22">
        <v>291</v>
      </c>
      <c r="B333" s="21"/>
      <c r="C333" s="16">
        <f t="shared" ca="1" si="75"/>
        <v>2553.0769230769229</v>
      </c>
      <c r="D333" s="22">
        <f t="shared" ca="1" si="76"/>
        <v>2238.613213794597</v>
      </c>
      <c r="E333" s="22">
        <f t="shared" ca="1" si="77"/>
        <v>314.46370928232591</v>
      </c>
      <c r="F333" s="21"/>
      <c r="G333" s="26">
        <f t="shared" ca="1" si="78"/>
        <v>314.46370928232591</v>
      </c>
      <c r="H333" s="16">
        <v>291</v>
      </c>
      <c r="I333" s="16">
        <f t="shared" ca="1" si="79"/>
        <v>0.98809523809523814</v>
      </c>
      <c r="J333" s="16">
        <f t="shared" ca="1" si="80"/>
        <v>1.1904761904761862E-2</v>
      </c>
      <c r="K333" s="25">
        <f t="shared" ca="1" si="81"/>
        <v>2.2601889913293762</v>
      </c>
      <c r="L333" s="16">
        <f t="shared" ca="1" si="82"/>
        <v>891.92458177610479</v>
      </c>
      <c r="M333" s="16">
        <f t="shared" ca="1" si="83"/>
        <v>1</v>
      </c>
    </row>
    <row r="334" spans="1:13" x14ac:dyDescent="0.25">
      <c r="A334" s="22">
        <v>292</v>
      </c>
      <c r="B334" s="21"/>
      <c r="C334" s="16">
        <f t="shared" ca="1" si="75"/>
        <v>2537.3571428571427</v>
      </c>
      <c r="D334" s="22">
        <f t="shared" ca="1" si="76"/>
        <v>2201.4702968610741</v>
      </c>
      <c r="E334" s="22">
        <f t="shared" ca="1" si="77"/>
        <v>335.88684599606859</v>
      </c>
      <c r="F334" s="21"/>
      <c r="G334" s="26">
        <f t="shared" ca="1" si="78"/>
        <v>335.88684599606859</v>
      </c>
      <c r="H334" s="16">
        <v>292</v>
      </c>
      <c r="I334" s="16">
        <f t="shared" ca="1" si="79"/>
        <v>0.99149659863945583</v>
      </c>
      <c r="J334" s="16">
        <f t="shared" ca="1" si="80"/>
        <v>8.5034013605441716E-3</v>
      </c>
      <c r="K334" s="25">
        <f t="shared" ca="1" si="81"/>
        <v>2.3865606326128823</v>
      </c>
      <c r="L334" s="16">
        <f t="shared" ca="1" si="82"/>
        <v>900.64121484389852</v>
      </c>
      <c r="M334" s="16">
        <f t="shared" ca="1" si="83"/>
        <v>1</v>
      </c>
    </row>
    <row r="335" spans="1:13" x14ac:dyDescent="0.25">
      <c r="A335" s="22">
        <v>293</v>
      </c>
      <c r="B335" s="21"/>
      <c r="C335" s="16">
        <f t="shared" ca="1" si="75"/>
        <v>2428</v>
      </c>
      <c r="D335" s="22">
        <f t="shared" ca="1" si="76"/>
        <v>2164.7887280749214</v>
      </c>
      <c r="E335" s="22">
        <f t="shared" ca="1" si="77"/>
        <v>263.21127192507856</v>
      </c>
      <c r="F335" s="21"/>
      <c r="G335" s="26">
        <f t="shared" ca="1" si="78"/>
        <v>263.21127192507856</v>
      </c>
      <c r="H335" s="16">
        <v>293</v>
      </c>
      <c r="I335" s="16">
        <f t="shared" ca="1" si="79"/>
        <v>0.99489795918367352</v>
      </c>
      <c r="J335" s="16">
        <f t="shared" ca="1" si="80"/>
        <v>5.1020408163264808E-3</v>
      </c>
      <c r="K335" s="25">
        <f t="shared" ca="1" si="81"/>
        <v>2.5688357277383984</v>
      </c>
      <c r="L335" s="16">
        <f t="shared" ca="1" si="82"/>
        <v>901.67949899266023</v>
      </c>
      <c r="M335" s="16">
        <f t="shared" ca="1" si="83"/>
        <v>1</v>
      </c>
    </row>
    <row r="336" spans="1:13" x14ac:dyDescent="0.25">
      <c r="A336" s="22">
        <v>294</v>
      </c>
      <c r="B336" s="21"/>
      <c r="C336" s="16">
        <f t="shared" ref="C336:C369" ca="1" si="84">IF(OR(ISBLANK(A336),A336&gt;$I$9),"NA",OFFSET(INDIRECT($BA$3),A336-1,0,1,1))</f>
        <v>2431.1</v>
      </c>
      <c r="D336" s="22">
        <f t="shared" ref="D336:D369" ca="1" si="85">$BE$13+SUMPRODUCT(OFFSET($BF$13,0,0,1,$BE$9),OFFSET(INDIRECT($BA$4),A336-1,0,1,$BE$9))</f>
        <v>2128.5859658762083</v>
      </c>
      <c r="E336" s="22">
        <f t="shared" ref="E336:E369" ca="1" si="86">C336-D336</f>
        <v>302.51403412379159</v>
      </c>
      <c r="F336" s="21"/>
      <c r="G336" s="26">
        <f t="shared" ref="G336:G369" ca="1" si="87">E336</f>
        <v>302.51403412379159</v>
      </c>
      <c r="H336" s="16">
        <v>294</v>
      </c>
      <c r="I336" s="16">
        <f t="shared" ref="I336:I369" ca="1" si="88">(H336-0.5)/$B$8</f>
        <v>0.99829931972789121</v>
      </c>
      <c r="J336" s="16">
        <f t="shared" ref="J336:J369" ca="1" si="89">1-I336</f>
        <v>1.7006802721087899E-3</v>
      </c>
      <c r="K336" s="25">
        <f t="shared" ref="K336:K369" ca="1" si="90">NORMINV(I336,0,1)</f>
        <v>2.9289253914701336</v>
      </c>
      <c r="L336" s="16">
        <f t="shared" ref="L336:L369" ca="1" si="91">IF(H336&lt;=$B$8,SMALL($E$43:$E$65535,H336),"NA")</f>
        <v>907.9753475921234</v>
      </c>
      <c r="M336" s="16">
        <f t="shared" ref="M336:M369" ca="1" si="92">IF(ROUND($AI$63*L336,$AI$61)=ROUND($AI$63*L335,$AI$61),M335+1,$M$43)</f>
        <v>1</v>
      </c>
    </row>
    <row r="337" spans="1:11" x14ac:dyDescent="0.25">
      <c r="A337" s="22"/>
      <c r="B337" s="21"/>
      <c r="D337" s="22"/>
      <c r="E337" s="22"/>
      <c r="F337" s="21"/>
      <c r="G337" s="26"/>
      <c r="K337" s="25"/>
    </row>
    <row r="338" spans="1:11" x14ac:dyDescent="0.25">
      <c r="A338" s="22"/>
      <c r="B338" s="21"/>
      <c r="D338" s="22"/>
      <c r="E338" s="22"/>
      <c r="F338" s="21"/>
      <c r="G338" s="26"/>
      <c r="K338" s="25"/>
    </row>
    <row r="339" spans="1:11" x14ac:dyDescent="0.25">
      <c r="A339" s="22"/>
      <c r="B339" s="21"/>
      <c r="D339" s="22"/>
      <c r="E339" s="22"/>
      <c r="F339" s="21"/>
      <c r="G339" s="26"/>
      <c r="K339" s="25"/>
    </row>
    <row r="340" spans="1:11" x14ac:dyDescent="0.25">
      <c r="A340" s="22"/>
      <c r="B340" s="21"/>
      <c r="D340" s="22"/>
      <c r="E340" s="22"/>
      <c r="F340" s="21"/>
      <c r="G340" s="26"/>
      <c r="K340" s="25"/>
    </row>
    <row r="341" spans="1:11" x14ac:dyDescent="0.25">
      <c r="A341" s="22"/>
      <c r="B341" s="21"/>
      <c r="D341" s="22"/>
      <c r="E341" s="22"/>
      <c r="F341" s="21"/>
      <c r="G341" s="26"/>
      <c r="K341" s="25"/>
    </row>
    <row r="342" spans="1:11" x14ac:dyDescent="0.25">
      <c r="A342" s="22"/>
      <c r="B342" s="21"/>
      <c r="D342" s="22"/>
      <c r="E342" s="22"/>
      <c r="F342" s="21"/>
      <c r="G342" s="26"/>
      <c r="K342" s="25"/>
    </row>
    <row r="343" spans="1:11" x14ac:dyDescent="0.25">
      <c r="A343" s="22"/>
      <c r="B343" s="21"/>
      <c r="D343" s="22"/>
      <c r="E343" s="22"/>
      <c r="F343" s="21"/>
      <c r="G343" s="26"/>
      <c r="K343" s="25"/>
    </row>
    <row r="344" spans="1:11" x14ac:dyDescent="0.25">
      <c r="A344" s="22"/>
      <c r="B344" s="21"/>
      <c r="D344" s="22"/>
      <c r="E344" s="22"/>
      <c r="F344" s="21"/>
      <c r="G344" s="26"/>
      <c r="K344" s="25"/>
    </row>
    <row r="345" spans="1:11" x14ac:dyDescent="0.25">
      <c r="A345" s="22"/>
      <c r="B345" s="21"/>
      <c r="D345" s="22"/>
      <c r="E345" s="22"/>
      <c r="F345" s="21"/>
      <c r="G345" s="26"/>
      <c r="K345" s="25"/>
    </row>
    <row r="346" spans="1:11" x14ac:dyDescent="0.25">
      <c r="A346" s="22"/>
      <c r="B346" s="21"/>
      <c r="D346" s="22"/>
      <c r="E346" s="22"/>
      <c r="F346" s="21"/>
      <c r="G346" s="26"/>
      <c r="K346" s="25"/>
    </row>
    <row r="347" spans="1:11" x14ac:dyDescent="0.25">
      <c r="A347" s="22"/>
      <c r="B347" s="21"/>
      <c r="D347" s="22"/>
      <c r="E347" s="22"/>
      <c r="F347" s="21"/>
      <c r="G347" s="26"/>
      <c r="K347" s="25"/>
    </row>
    <row r="348" spans="1:11" x14ac:dyDescent="0.25">
      <c r="A348" s="22"/>
      <c r="B348" s="21"/>
      <c r="D348" s="22"/>
      <c r="E348" s="22"/>
      <c r="F348" s="21"/>
      <c r="G348" s="26"/>
      <c r="K348" s="25"/>
    </row>
    <row r="349" spans="1:11" x14ac:dyDescent="0.25">
      <c r="A349" s="22"/>
      <c r="B349" s="21"/>
      <c r="D349" s="22"/>
      <c r="E349" s="22"/>
      <c r="F349" s="21"/>
      <c r="G349" s="26"/>
      <c r="K349" s="25"/>
    </row>
    <row r="350" spans="1:11" x14ac:dyDescent="0.25">
      <c r="A350" s="22"/>
      <c r="B350" s="21"/>
      <c r="D350" s="22"/>
      <c r="E350" s="22"/>
      <c r="F350" s="21"/>
      <c r="G350" s="26"/>
      <c r="K350" s="25"/>
    </row>
    <row r="351" spans="1:11" x14ac:dyDescent="0.25">
      <c r="A351" s="22"/>
      <c r="B351" s="21"/>
      <c r="D351" s="22"/>
      <c r="E351" s="22"/>
      <c r="F351" s="21"/>
      <c r="G351" s="26"/>
      <c r="K351" s="25"/>
    </row>
    <row r="352" spans="1:11" x14ac:dyDescent="0.25">
      <c r="A352" s="22"/>
      <c r="B352" s="21"/>
      <c r="D352" s="22"/>
      <c r="E352" s="22"/>
      <c r="F352" s="21"/>
      <c r="G352" s="26"/>
      <c r="K352" s="25"/>
    </row>
    <row r="353" spans="1:11" x14ac:dyDescent="0.25">
      <c r="A353" s="22"/>
      <c r="B353" s="21"/>
      <c r="D353" s="22"/>
      <c r="E353" s="22"/>
      <c r="F353" s="21"/>
      <c r="G353" s="26"/>
      <c r="K353" s="25"/>
    </row>
    <row r="354" spans="1:11" x14ac:dyDescent="0.25">
      <c r="A354" s="22"/>
      <c r="B354" s="21"/>
      <c r="D354" s="22"/>
      <c r="E354" s="22"/>
      <c r="F354" s="21"/>
      <c r="G354" s="26"/>
      <c r="K354" s="25"/>
    </row>
    <row r="355" spans="1:11" x14ac:dyDescent="0.25">
      <c r="A355" s="22"/>
      <c r="B355" s="21"/>
      <c r="D355" s="22"/>
      <c r="E355" s="22"/>
      <c r="F355" s="21"/>
      <c r="G355" s="26"/>
      <c r="K355" s="25"/>
    </row>
    <row r="356" spans="1:11" x14ac:dyDescent="0.25">
      <c r="A356" s="22"/>
      <c r="B356" s="21"/>
      <c r="D356" s="22"/>
      <c r="E356" s="22"/>
      <c r="F356" s="21"/>
      <c r="G356" s="26"/>
      <c r="K356" s="25"/>
    </row>
    <row r="357" spans="1:11" x14ac:dyDescent="0.25">
      <c r="A357" s="22"/>
      <c r="B357" s="21"/>
      <c r="D357" s="22"/>
      <c r="E357" s="22"/>
      <c r="F357" s="21"/>
      <c r="G357" s="26"/>
      <c r="K357" s="25"/>
    </row>
    <row r="358" spans="1:11" x14ac:dyDescent="0.25">
      <c r="A358" s="22"/>
      <c r="B358" s="21"/>
      <c r="D358" s="22"/>
      <c r="E358" s="22"/>
      <c r="F358" s="21"/>
      <c r="G358" s="26"/>
      <c r="K358" s="25"/>
    </row>
    <row r="359" spans="1:11" x14ac:dyDescent="0.25">
      <c r="A359" s="22"/>
      <c r="B359" s="21"/>
      <c r="D359" s="22"/>
      <c r="E359" s="22"/>
      <c r="F359" s="21"/>
      <c r="G359" s="26"/>
      <c r="K359" s="25"/>
    </row>
    <row r="360" spans="1:11" x14ac:dyDescent="0.25">
      <c r="A360" s="22"/>
      <c r="B360" s="21"/>
      <c r="D360" s="22"/>
      <c r="E360" s="22"/>
      <c r="F360" s="21"/>
      <c r="G360" s="26"/>
      <c r="K360" s="25"/>
    </row>
    <row r="361" spans="1:11" x14ac:dyDescent="0.25">
      <c r="A361" s="22"/>
      <c r="B361" s="21"/>
      <c r="D361" s="22"/>
      <c r="E361" s="22"/>
      <c r="F361" s="21"/>
      <c r="G361" s="26"/>
      <c r="K361" s="25"/>
    </row>
    <row r="362" spans="1:11" x14ac:dyDescent="0.25">
      <c r="A362" s="22"/>
      <c r="B362" s="21"/>
      <c r="D362" s="22"/>
      <c r="E362" s="22"/>
      <c r="F362" s="21"/>
      <c r="G362" s="26"/>
      <c r="K362" s="25"/>
    </row>
    <row r="363" spans="1:11" x14ac:dyDescent="0.25">
      <c r="A363" s="22"/>
      <c r="B363" s="21"/>
      <c r="D363" s="22"/>
      <c r="E363" s="22"/>
      <c r="F363" s="21"/>
      <c r="G363" s="26"/>
      <c r="K363" s="25"/>
    </row>
    <row r="364" spans="1:11" x14ac:dyDescent="0.25">
      <c r="A364" s="22"/>
      <c r="B364" s="21"/>
      <c r="D364" s="22"/>
      <c r="E364" s="22"/>
      <c r="F364" s="21"/>
      <c r="G364" s="26"/>
      <c r="K364" s="25"/>
    </row>
    <row r="365" spans="1:11" x14ac:dyDescent="0.25">
      <c r="A365" s="22"/>
      <c r="B365" s="21"/>
      <c r="D365" s="22"/>
      <c r="E365" s="22"/>
      <c r="F365" s="21"/>
      <c r="G365" s="26"/>
      <c r="K365" s="25"/>
    </row>
    <row r="366" spans="1:11" x14ac:dyDescent="0.25">
      <c r="A366" s="22"/>
      <c r="B366" s="21"/>
      <c r="D366" s="22"/>
      <c r="E366" s="22"/>
      <c r="F366" s="21"/>
      <c r="G366" s="26"/>
      <c r="K366" s="25"/>
    </row>
    <row r="367" spans="1:11" x14ac:dyDescent="0.25">
      <c r="A367" s="22"/>
      <c r="B367" s="21"/>
      <c r="D367" s="22"/>
      <c r="E367" s="22"/>
      <c r="F367" s="21"/>
      <c r="G367" s="26"/>
      <c r="K367" s="25"/>
    </row>
    <row r="368" spans="1:11" x14ac:dyDescent="0.25">
      <c r="A368" s="22"/>
      <c r="B368" s="21"/>
      <c r="D368" s="22"/>
      <c r="E368" s="22"/>
      <c r="F368" s="21"/>
      <c r="G368" s="26"/>
      <c r="K368" s="25"/>
    </row>
    <row r="369" spans="1:11" x14ac:dyDescent="0.25">
      <c r="A369" s="22"/>
      <c r="B369" s="21"/>
      <c r="D369" s="22"/>
      <c r="E369" s="22"/>
      <c r="F369" s="21"/>
      <c r="G369" s="26"/>
      <c r="K369" s="25"/>
    </row>
  </sheetData>
  <sheetProtection selectLockedCells="1" selectUnlockedCells="1"/>
  <mergeCells count="1">
    <mergeCell ref="A3:B3"/>
  </mergeCells>
  <conditionalFormatting sqref="I10">
    <cfRule type="cellIs" dxfId="4" priority="1" stopIfTrue="1" operator="lessThan">
      <formula>1</formula>
    </cfRule>
  </conditionalFormatting>
  <conditionalFormatting sqref="I13">
    <cfRule type="cellIs" dxfId="3" priority="2" stopIfTrue="1" operator="equal">
      <formula>0</formula>
    </cfRule>
    <cfRule type="cellIs" dxfId="2" priority="3" stopIfTrue="1" operator="equal">
      <formula>0.5</formula>
    </cfRule>
  </conditionalFormatting>
  <conditionalFormatting sqref="C41">
    <cfRule type="cellIs" dxfId="1" priority="4" stopIfTrue="1" operator="equal">
      <formula>0</formula>
    </cfRule>
    <cfRule type="cellIs" dxfId="0" priority="5" stopIfTrue="1" operator="equal">
      <formula>0.5</formula>
    </cfRule>
  </conditionalFormatting>
  <pageMargins left="0.7" right="0.7" top="0.75" bottom="0.75" header="0.51180555555555551" footer="0.51180555555555551"/>
  <pageSetup firstPageNumber="0" orientation="portrait" horizontalDpi="300" verticalDpi="300"/>
  <headerFooter alignWithMargins="0"/>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3"/>
  <sheetViews>
    <sheetView zoomScale="90" zoomScaleNormal="90" workbookViewId="0">
      <selection activeCell="A10" sqref="A10"/>
    </sheetView>
  </sheetViews>
  <sheetFormatPr defaultRowHeight="15" x14ac:dyDescent="0.25"/>
  <cols>
    <col min="1" max="1" width="14.42578125" customWidth="1"/>
  </cols>
  <sheetData>
    <row r="1" spans="1:19" x14ac:dyDescent="0.25">
      <c r="M1" s="53" t="s">
        <v>192</v>
      </c>
    </row>
    <row r="2" spans="1:19" x14ac:dyDescent="0.25">
      <c r="M2" t="s">
        <v>193</v>
      </c>
    </row>
    <row r="3" spans="1:19" x14ac:dyDescent="0.25">
      <c r="M3" t="s">
        <v>194</v>
      </c>
    </row>
    <row r="4" spans="1:19" x14ac:dyDescent="0.25">
      <c r="M4" s="54" t="s">
        <v>195</v>
      </c>
    </row>
    <row r="5" spans="1:19" x14ac:dyDescent="0.25">
      <c r="D5" t="s">
        <v>5</v>
      </c>
      <c r="M5" s="54" t="s">
        <v>196</v>
      </c>
    </row>
    <row r="6" spans="1:19" x14ac:dyDescent="0.25">
      <c r="C6">
        <f>S13</f>
        <v>3170.7993852123955</v>
      </c>
      <c r="D6">
        <f>R13</f>
        <v>-1077.9201443933837</v>
      </c>
      <c r="E6">
        <f>Q13</f>
        <v>-1625.0468061897693</v>
      </c>
      <c r="F6">
        <f>P13</f>
        <v>0</v>
      </c>
      <c r="G6">
        <f>O13</f>
        <v>0</v>
      </c>
      <c r="H6">
        <f>N13</f>
        <v>0</v>
      </c>
      <c r="I6">
        <f>M13</f>
        <v>0</v>
      </c>
      <c r="M6" t="s">
        <v>197</v>
      </c>
    </row>
    <row r="7" spans="1:19" x14ac:dyDescent="0.25">
      <c r="D7" t="s">
        <v>189</v>
      </c>
      <c r="L7" t="s">
        <v>191</v>
      </c>
      <c r="M7" s="54" t="s">
        <v>198</v>
      </c>
    </row>
    <row r="8" spans="1:19" x14ac:dyDescent="0.25">
      <c r="D8" s="49">
        <v>1</v>
      </c>
      <c r="E8" s="49">
        <v>1</v>
      </c>
      <c r="F8" s="49"/>
      <c r="G8" s="49"/>
      <c r="H8" s="49"/>
      <c r="I8" s="49"/>
      <c r="L8" s="51">
        <f>SQRT(SUMSQ(K10:K303)/COUNT(K10:K303))</f>
        <v>471.5584569215635</v>
      </c>
    </row>
    <row r="9" spans="1:19" x14ac:dyDescent="0.25">
      <c r="A9" t="s">
        <v>0</v>
      </c>
      <c r="B9" t="s">
        <v>1</v>
      </c>
      <c r="C9" t="s">
        <v>185</v>
      </c>
      <c r="D9" t="s">
        <v>7</v>
      </c>
      <c r="E9" t="s">
        <v>8</v>
      </c>
      <c r="F9" t="s">
        <v>7</v>
      </c>
      <c r="G9" t="s">
        <v>8</v>
      </c>
      <c r="H9" t="s">
        <v>7</v>
      </c>
      <c r="I9" t="s">
        <v>8</v>
      </c>
      <c r="J9" t="s">
        <v>6</v>
      </c>
      <c r="K9" t="s">
        <v>9</v>
      </c>
      <c r="M9" t="s">
        <v>3</v>
      </c>
    </row>
    <row r="10" spans="1:19" x14ac:dyDescent="0.25">
      <c r="A10" s="1">
        <v>0</v>
      </c>
      <c r="B10">
        <v>2376.5833333333335</v>
      </c>
      <c r="C10">
        <v>1</v>
      </c>
      <c r="D10">
        <f>COS(D$8*$A10*PI()*2)</f>
        <v>1</v>
      </c>
      <c r="E10">
        <f>SIN(E$8*$A10*PI()*2)</f>
        <v>0</v>
      </c>
      <c r="F10">
        <f>COS(F$8*$A10*PI()*2)</f>
        <v>1</v>
      </c>
      <c r="G10">
        <f>SIN(G$8*$A10*PI()*2)</f>
        <v>0</v>
      </c>
      <c r="H10">
        <f>COS(H$8*$A10*PI()*2)</f>
        <v>1</v>
      </c>
      <c r="I10">
        <f>SIN(I$8*$A10*PI()*2)</f>
        <v>0</v>
      </c>
      <c r="J10">
        <f>SUMPRODUCT($C$6:$I$6,C10:I10)</f>
        <v>2092.879240819012</v>
      </c>
      <c r="K10">
        <f>B10-J10</f>
        <v>283.70409251432147</v>
      </c>
      <c r="M10" t="s">
        <v>4</v>
      </c>
    </row>
    <row r="11" spans="1:19" x14ac:dyDescent="0.25">
      <c r="A11" s="2">
        <v>3.472222222222222E-3</v>
      </c>
      <c r="B11">
        <v>2382.3333333333335</v>
      </c>
      <c r="C11">
        <v>1</v>
      </c>
      <c r="D11">
        <f t="shared" ref="D11:D74" si="0">COS(D$8*$A11*PI()*2)</f>
        <v>0.99976202707990913</v>
      </c>
      <c r="E11">
        <f t="shared" ref="E11:E74" si="1">SIN(E$8*$A11*PI()*2)</f>
        <v>2.181488503456112E-2</v>
      </c>
      <c r="F11">
        <f t="shared" ref="F11:F74" si="2">COS(F$8*$A11*PI()*2)</f>
        <v>1</v>
      </c>
      <c r="G11">
        <f t="shared" ref="G11:G74" si="3">SIN(G$8*$A11*PI()*2)</f>
        <v>0</v>
      </c>
      <c r="H11">
        <f t="shared" ref="H11:H74" si="4">COS(H$8*$A11*PI()*2)</f>
        <v>1</v>
      </c>
      <c r="I11">
        <f t="shared" ref="I11:I74" si="5">SIN(I$8*$A11*PI()*2)</f>
        <v>0</v>
      </c>
      <c r="J11">
        <f t="shared" ref="J11:J74" si="6">SUMPRODUCT($C$6:$I$6,C11:I11)</f>
        <v>2057.6855473705873</v>
      </c>
      <c r="K11">
        <f t="shared" ref="K11:K74" si="7">B11-J11</f>
        <v>324.64778596274618</v>
      </c>
      <c r="M11" t="s">
        <v>2</v>
      </c>
    </row>
    <row r="12" spans="1:19" x14ac:dyDescent="0.25">
      <c r="A12" s="1">
        <v>6.9444444444444441E-3</v>
      </c>
      <c r="B12">
        <v>2237.7692307692309</v>
      </c>
      <c r="C12">
        <v>1</v>
      </c>
      <c r="D12">
        <f t="shared" si="0"/>
        <v>0.9990482215818578</v>
      </c>
      <c r="E12">
        <f t="shared" si="1"/>
        <v>4.3619387365336E-2</v>
      </c>
      <c r="F12">
        <f t="shared" si="2"/>
        <v>1</v>
      </c>
      <c r="G12">
        <f t="shared" si="3"/>
        <v>0</v>
      </c>
      <c r="H12">
        <f t="shared" si="4"/>
        <v>1</v>
      </c>
      <c r="I12">
        <f t="shared" si="5"/>
        <v>0</v>
      </c>
      <c r="J12">
        <f t="shared" si="6"/>
        <v>2023.0216358229322</v>
      </c>
      <c r="K12">
        <f t="shared" si="7"/>
        <v>214.7475949462987</v>
      </c>
      <c r="M12" t="s">
        <v>201</v>
      </c>
    </row>
    <row r="13" spans="1:19" x14ac:dyDescent="0.25">
      <c r="A13" s="1">
        <v>1.0416666666666666E-2</v>
      </c>
      <c r="B13">
        <v>2230.3333333333335</v>
      </c>
      <c r="C13">
        <v>1</v>
      </c>
      <c r="D13">
        <f t="shared" si="0"/>
        <v>0.99785892323860348</v>
      </c>
      <c r="E13">
        <f t="shared" si="1"/>
        <v>6.5403129230143062E-2</v>
      </c>
      <c r="F13">
        <f t="shared" si="2"/>
        <v>1</v>
      </c>
      <c r="G13">
        <f t="shared" si="3"/>
        <v>0</v>
      </c>
      <c r="H13">
        <f t="shared" si="4"/>
        <v>1</v>
      </c>
      <c r="I13">
        <f t="shared" si="5"/>
        <v>0</v>
      </c>
      <c r="J13">
        <f t="shared" si="6"/>
        <v>1988.9040043205532</v>
      </c>
      <c r="K13">
        <f t="shared" si="7"/>
        <v>241.42932901278027</v>
      </c>
      <c r="M13" s="59">
        <f t="array" ref="M13:S18">LINEST(B10:B303,D10:I303,TRUE,TRUE)</f>
        <v>0</v>
      </c>
      <c r="N13" s="60">
        <v>0</v>
      </c>
      <c r="O13" s="60">
        <v>0</v>
      </c>
      <c r="P13" s="60">
        <v>0</v>
      </c>
      <c r="Q13" s="60">
        <v>-1625.0468061897693</v>
      </c>
      <c r="R13" s="60">
        <v>-1077.9201443933837</v>
      </c>
      <c r="S13" s="61">
        <v>3170.7993852123955</v>
      </c>
    </row>
    <row r="14" spans="1:19" x14ac:dyDescent="0.25">
      <c r="A14" s="1">
        <v>1.3888888888888888E-2</v>
      </c>
      <c r="B14">
        <v>2098.5714285714284</v>
      </c>
      <c r="C14">
        <v>1</v>
      </c>
      <c r="D14">
        <f t="shared" si="0"/>
        <v>0.99619469809174555</v>
      </c>
      <c r="E14">
        <f t="shared" si="1"/>
        <v>8.7155742747658166E-2</v>
      </c>
      <c r="F14">
        <f t="shared" si="2"/>
        <v>1</v>
      </c>
      <c r="G14">
        <f t="shared" si="3"/>
        <v>0</v>
      </c>
      <c r="H14">
        <f t="shared" si="4"/>
        <v>1</v>
      </c>
      <c r="I14">
        <f t="shared" si="5"/>
        <v>0</v>
      </c>
      <c r="J14">
        <f t="shared" si="6"/>
        <v>1955.3488910082388</v>
      </c>
      <c r="K14">
        <f t="shared" si="7"/>
        <v>143.22253756318969</v>
      </c>
      <c r="M14" s="62">
        <v>0</v>
      </c>
      <c r="N14" s="63">
        <v>0</v>
      </c>
      <c r="O14" s="63">
        <v>0</v>
      </c>
      <c r="P14" s="63">
        <v>0</v>
      </c>
      <c r="Q14" s="63">
        <v>39.366390438261888</v>
      </c>
      <c r="R14" s="63">
        <v>39.318733086984324</v>
      </c>
      <c r="S14" s="64">
        <v>27.821059515935616</v>
      </c>
    </row>
    <row r="15" spans="1:19" x14ac:dyDescent="0.25">
      <c r="A15" s="1">
        <v>1.7361111111111112E-2</v>
      </c>
      <c r="B15">
        <v>2128.5714285714284</v>
      </c>
      <c r="C15">
        <v>1</v>
      </c>
      <c r="D15">
        <f t="shared" si="0"/>
        <v>0.99405633822231965</v>
      </c>
      <c r="E15">
        <f t="shared" si="1"/>
        <v>0.10886687485196457</v>
      </c>
      <c r="F15">
        <f t="shared" si="2"/>
        <v>1</v>
      </c>
      <c r="G15">
        <f t="shared" si="3"/>
        <v>0</v>
      </c>
      <c r="H15">
        <f t="shared" si="4"/>
        <v>1</v>
      </c>
      <c r="I15">
        <f t="shared" si="5"/>
        <v>0</v>
      </c>
      <c r="J15">
        <f t="shared" si="6"/>
        <v>1922.3722663025881</v>
      </c>
      <c r="K15">
        <f t="shared" si="7"/>
        <v>206.19916226884038</v>
      </c>
      <c r="M15" s="62">
        <v>0.89543138301648806</v>
      </c>
      <c r="N15" s="63">
        <v>476.97389417287968</v>
      </c>
      <c r="O15" s="63" t="e">
        <v>#N/A</v>
      </c>
      <c r="P15" s="63" t="e">
        <v>#N/A</v>
      </c>
      <c r="Q15" s="63" t="e">
        <v>#N/A</v>
      </c>
      <c r="R15" s="63" t="e">
        <v>#N/A</v>
      </c>
      <c r="S15" s="64" t="e">
        <v>#N/A</v>
      </c>
    </row>
    <row r="16" spans="1:19" x14ac:dyDescent="0.25">
      <c r="A16" s="1">
        <v>2.0833333333333332E-2</v>
      </c>
      <c r="B16">
        <v>1982.6923076923076</v>
      </c>
      <c r="C16">
        <v>1</v>
      </c>
      <c r="D16">
        <f t="shared" si="0"/>
        <v>0.99144486137381038</v>
      </c>
      <c r="E16">
        <f t="shared" si="1"/>
        <v>0.13052619222005157</v>
      </c>
      <c r="F16">
        <f t="shared" si="2"/>
        <v>1</v>
      </c>
      <c r="G16">
        <f t="shared" si="3"/>
        <v>0</v>
      </c>
      <c r="H16">
        <f t="shared" si="4"/>
        <v>1</v>
      </c>
      <c r="I16">
        <f t="shared" si="5"/>
        <v>0</v>
      </c>
      <c r="J16">
        <f t="shared" si="6"/>
        <v>1889.9898252909529</v>
      </c>
      <c r="K16">
        <f t="shared" si="7"/>
        <v>92.7024824013547</v>
      </c>
      <c r="M16" s="62">
        <v>409.60155213402987</v>
      </c>
      <c r="N16" s="63">
        <v>287</v>
      </c>
      <c r="O16" s="63" t="e">
        <v>#N/A</v>
      </c>
      <c r="P16" s="63" t="e">
        <v>#N/A</v>
      </c>
      <c r="Q16" s="63" t="e">
        <v>#N/A</v>
      </c>
      <c r="R16" s="63" t="e">
        <v>#N/A</v>
      </c>
      <c r="S16" s="64" t="e">
        <v>#N/A</v>
      </c>
    </row>
    <row r="17" spans="1:19" x14ac:dyDescent="0.25">
      <c r="A17" s="1">
        <v>2.4305555555555556E-2</v>
      </c>
      <c r="B17">
        <v>1984.2857142857142</v>
      </c>
      <c r="C17">
        <v>1</v>
      </c>
      <c r="D17">
        <f t="shared" si="0"/>
        <v>0.98836151046776066</v>
      </c>
      <c r="E17">
        <f t="shared" si="1"/>
        <v>0.15212338618991669</v>
      </c>
      <c r="F17">
        <f t="shared" si="2"/>
        <v>1</v>
      </c>
      <c r="G17">
        <f t="shared" si="3"/>
        <v>0</v>
      </c>
      <c r="H17">
        <f t="shared" si="4"/>
        <v>1</v>
      </c>
      <c r="I17">
        <f t="shared" si="5"/>
        <v>0</v>
      </c>
      <c r="J17">
        <f t="shared" si="6"/>
        <v>1858.2169802614271</v>
      </c>
      <c r="K17">
        <f t="shared" si="7"/>
        <v>126.0687340242871</v>
      </c>
      <c r="M17" s="62">
        <v>559116184.34856546</v>
      </c>
      <c r="N17" s="63">
        <v>65293675.472340688</v>
      </c>
      <c r="O17" s="63" t="e">
        <v>#N/A</v>
      </c>
      <c r="P17" s="63" t="e">
        <v>#N/A</v>
      </c>
      <c r="Q17" s="63" t="e">
        <v>#N/A</v>
      </c>
      <c r="R17" s="63" t="e">
        <v>#N/A</v>
      </c>
      <c r="S17" s="64" t="e">
        <v>#N/A</v>
      </c>
    </row>
    <row r="18" spans="1:19" x14ac:dyDescent="0.25">
      <c r="A18" s="1">
        <v>2.7777777777777776E-2</v>
      </c>
      <c r="B18">
        <v>1865.2307692307693</v>
      </c>
      <c r="C18">
        <v>1</v>
      </c>
      <c r="D18">
        <f t="shared" si="0"/>
        <v>0.98480775301220802</v>
      </c>
      <c r="E18">
        <f t="shared" si="1"/>
        <v>0.17364817766693033</v>
      </c>
      <c r="F18">
        <f t="shared" si="2"/>
        <v>1</v>
      </c>
      <c r="G18">
        <f t="shared" si="3"/>
        <v>0</v>
      </c>
      <c r="H18">
        <f t="shared" si="4"/>
        <v>1</v>
      </c>
      <c r="I18">
        <f t="shared" si="5"/>
        <v>0</v>
      </c>
      <c r="J18">
        <f t="shared" si="6"/>
        <v>1827.0688533674338</v>
      </c>
      <c r="K18">
        <f t="shared" si="7"/>
        <v>38.16191586333548</v>
      </c>
      <c r="M18" s="65" t="e">
        <v>#N/A</v>
      </c>
      <c r="N18" s="66" t="e">
        <v>#N/A</v>
      </c>
      <c r="O18" s="66" t="e">
        <v>#N/A</v>
      </c>
      <c r="P18" s="66" t="e">
        <v>#N/A</v>
      </c>
      <c r="Q18" s="66" t="e">
        <v>#N/A</v>
      </c>
      <c r="R18" s="66" t="e">
        <v>#N/A</v>
      </c>
      <c r="S18" s="67" t="e">
        <v>#N/A</v>
      </c>
    </row>
    <row r="19" spans="1:19" x14ac:dyDescent="0.25">
      <c r="A19" s="1">
        <v>3.125E-2</v>
      </c>
      <c r="B19">
        <v>1860.9166666666667</v>
      </c>
      <c r="C19">
        <v>1</v>
      </c>
      <c r="D19">
        <f t="shared" si="0"/>
        <v>0.98078528040323043</v>
      </c>
      <c r="E19">
        <f t="shared" si="1"/>
        <v>0.19509032201612825</v>
      </c>
      <c r="F19">
        <f t="shared" si="2"/>
        <v>1</v>
      </c>
      <c r="G19">
        <f t="shared" si="3"/>
        <v>0</v>
      </c>
      <c r="H19">
        <f t="shared" si="4"/>
        <v>1</v>
      </c>
      <c r="I19">
        <f t="shared" si="5"/>
        <v>0</v>
      </c>
      <c r="J19">
        <f t="shared" si="6"/>
        <v>1796.5602694303973</v>
      </c>
      <c r="K19">
        <f t="shared" si="7"/>
        <v>64.356397236269459</v>
      </c>
    </row>
    <row r="20" spans="1:19" x14ac:dyDescent="0.25">
      <c r="A20" s="1">
        <v>3.4722222222222224E-2</v>
      </c>
      <c r="B20">
        <v>1720.0833333333333</v>
      </c>
      <c r="C20">
        <v>1</v>
      </c>
      <c r="D20">
        <f t="shared" si="0"/>
        <v>0.97629600711993336</v>
      </c>
      <c r="E20">
        <f t="shared" si="1"/>
        <v>0.21643961393810288</v>
      </c>
      <c r="F20">
        <f t="shared" si="2"/>
        <v>1</v>
      </c>
      <c r="G20">
        <f t="shared" si="3"/>
        <v>0</v>
      </c>
      <c r="H20">
        <f t="shared" si="4"/>
        <v>1</v>
      </c>
      <c r="I20">
        <f t="shared" si="5"/>
        <v>0</v>
      </c>
      <c r="J20">
        <f t="shared" si="6"/>
        <v>1766.7057488839323</v>
      </c>
      <c r="K20">
        <f t="shared" si="7"/>
        <v>-46.622415550599044</v>
      </c>
    </row>
    <row r="21" spans="1:19" x14ac:dyDescent="0.25">
      <c r="A21" s="1">
        <v>3.8194444444444441E-2</v>
      </c>
      <c r="B21">
        <v>1744.7</v>
      </c>
      <c r="C21">
        <v>1</v>
      </c>
      <c r="D21">
        <f t="shared" si="0"/>
        <v>0.97134206981326143</v>
      </c>
      <c r="E21">
        <f t="shared" si="1"/>
        <v>0.23768589232617307</v>
      </c>
      <c r="F21">
        <f t="shared" si="2"/>
        <v>1</v>
      </c>
      <c r="G21">
        <f t="shared" si="3"/>
        <v>0</v>
      </c>
      <c r="H21">
        <f t="shared" si="4"/>
        <v>1</v>
      </c>
      <c r="I21">
        <f t="shared" si="5"/>
        <v>0</v>
      </c>
      <c r="J21">
        <f t="shared" si="6"/>
        <v>1737.5195008629039</v>
      </c>
      <c r="K21">
        <f t="shared" si="7"/>
        <v>7.1804991370961488</v>
      </c>
    </row>
    <row r="22" spans="1:19" x14ac:dyDescent="0.25">
      <c r="A22" s="2">
        <v>4.1666666666666664E-2</v>
      </c>
      <c r="B22">
        <v>1640.1538461538462</v>
      </c>
      <c r="C22">
        <v>1</v>
      </c>
      <c r="D22">
        <f t="shared" si="0"/>
        <v>0.96592582628906831</v>
      </c>
      <c r="E22">
        <f t="shared" si="1"/>
        <v>0.25881904510252074</v>
      </c>
      <c r="F22">
        <f t="shared" si="2"/>
        <v>1</v>
      </c>
      <c r="G22">
        <f t="shared" si="3"/>
        <v>0</v>
      </c>
      <c r="H22">
        <f t="shared" si="4"/>
        <v>1</v>
      </c>
      <c r="I22">
        <f t="shared" si="5"/>
        <v>0</v>
      </c>
      <c r="J22">
        <f t="shared" si="6"/>
        <v>1709.0154164406474</v>
      </c>
      <c r="K22">
        <f t="shared" si="7"/>
        <v>-68.861570286801225</v>
      </c>
    </row>
    <row r="23" spans="1:19" x14ac:dyDescent="0.25">
      <c r="A23" s="1">
        <v>4.5138888888888888E-2</v>
      </c>
      <c r="B23">
        <v>1635.6428571428571</v>
      </c>
      <c r="C23">
        <v>1</v>
      </c>
      <c r="D23">
        <f t="shared" si="0"/>
        <v>0.96004985438592871</v>
      </c>
      <c r="E23">
        <f t="shared" si="1"/>
        <v>0.27982901403099208</v>
      </c>
      <c r="F23">
        <f t="shared" si="2"/>
        <v>1</v>
      </c>
      <c r="G23">
        <f t="shared" si="3"/>
        <v>0</v>
      </c>
      <c r="H23">
        <f t="shared" si="4"/>
        <v>1</v>
      </c>
      <c r="I23">
        <f t="shared" si="5"/>
        <v>0</v>
      </c>
      <c r="J23">
        <f t="shared" si="6"/>
        <v>1681.2070620175723</v>
      </c>
      <c r="K23">
        <f t="shared" si="7"/>
        <v>-45.564204874715188</v>
      </c>
    </row>
    <row r="24" spans="1:19" x14ac:dyDescent="0.25">
      <c r="A24" s="1">
        <v>4.8611111111111112E-2</v>
      </c>
      <c r="B24">
        <v>1505.8461538461538</v>
      </c>
      <c r="C24">
        <v>1</v>
      </c>
      <c r="D24">
        <f t="shared" si="0"/>
        <v>0.95371695074822693</v>
      </c>
      <c r="E24">
        <f t="shared" si="1"/>
        <v>0.30070579950427312</v>
      </c>
      <c r="F24">
        <f t="shared" si="2"/>
        <v>1</v>
      </c>
      <c r="G24">
        <f t="shared" si="3"/>
        <v>0</v>
      </c>
      <c r="H24">
        <f t="shared" si="4"/>
        <v>1</v>
      </c>
      <c r="I24">
        <f t="shared" si="5"/>
        <v>0</v>
      </c>
      <c r="J24">
        <f t="shared" si="6"/>
        <v>1654.1076728642888</v>
      </c>
      <c r="K24">
        <f t="shared" si="7"/>
        <v>-148.261519018135</v>
      </c>
    </row>
    <row r="25" spans="1:19" x14ac:dyDescent="0.25">
      <c r="A25" s="1">
        <v>5.2083333333333336E-2</v>
      </c>
      <c r="B25">
        <v>1519.5</v>
      </c>
      <c r="C25">
        <v>1</v>
      </c>
      <c r="D25">
        <f t="shared" si="0"/>
        <v>0.94693012949510569</v>
      </c>
      <c r="E25">
        <f t="shared" si="1"/>
        <v>0.32143946530316159</v>
      </c>
      <c r="F25">
        <f t="shared" si="2"/>
        <v>1</v>
      </c>
      <c r="G25">
        <f t="shared" si="3"/>
        <v>0</v>
      </c>
      <c r="H25">
        <f t="shared" si="4"/>
        <v>1</v>
      </c>
      <c r="I25">
        <f t="shared" si="5"/>
        <v>0</v>
      </c>
      <c r="J25">
        <f t="shared" si="6"/>
        <v>1627.7301468223354</v>
      </c>
      <c r="K25">
        <f t="shared" si="7"/>
        <v>-108.23014682233543</v>
      </c>
    </row>
    <row r="26" spans="1:19" x14ac:dyDescent="0.25">
      <c r="A26" s="1">
        <v>5.5555555555555552E-2</v>
      </c>
      <c r="B26">
        <v>1412.4285714285713</v>
      </c>
      <c r="C26">
        <v>1</v>
      </c>
      <c r="D26">
        <f t="shared" si="0"/>
        <v>0.93969262078590843</v>
      </c>
      <c r="E26">
        <f t="shared" si="1"/>
        <v>0.34202014332566871</v>
      </c>
      <c r="F26">
        <f t="shared" si="2"/>
        <v>1</v>
      </c>
      <c r="G26">
        <f t="shared" si="3"/>
        <v>0</v>
      </c>
      <c r="H26">
        <f t="shared" si="4"/>
        <v>1</v>
      </c>
      <c r="I26">
        <f t="shared" si="5"/>
        <v>0</v>
      </c>
      <c r="J26">
        <f t="shared" si="6"/>
        <v>1602.0870381655068</v>
      </c>
      <c r="K26">
        <f t="shared" si="7"/>
        <v>-189.65846673693545</v>
      </c>
    </row>
    <row r="27" spans="1:19" x14ac:dyDescent="0.25">
      <c r="A27" s="1">
        <v>5.9027777777777783E-2</v>
      </c>
      <c r="B27">
        <v>1405.909090909091</v>
      </c>
      <c r="C27">
        <v>1</v>
      </c>
      <c r="D27">
        <f t="shared" si="0"/>
        <v>0.93200786928279855</v>
      </c>
      <c r="E27">
        <f t="shared" si="1"/>
        <v>0.36243803828370164</v>
      </c>
      <c r="F27">
        <f t="shared" si="2"/>
        <v>1</v>
      </c>
      <c r="G27">
        <f t="shared" si="3"/>
        <v>0</v>
      </c>
      <c r="H27">
        <f t="shared" si="4"/>
        <v>1</v>
      </c>
      <c r="I27">
        <f t="shared" si="5"/>
        <v>0</v>
      </c>
      <c r="J27">
        <f t="shared" si="6"/>
        <v>1577.1905516246966</v>
      </c>
      <c r="K27">
        <f t="shared" si="7"/>
        <v>-171.28146071560559</v>
      </c>
    </row>
    <row r="28" spans="1:19" x14ac:dyDescent="0.25">
      <c r="A28" s="1">
        <v>6.25E-2</v>
      </c>
      <c r="B28">
        <v>1341.1538461538462</v>
      </c>
      <c r="C28">
        <v>1</v>
      </c>
      <c r="D28">
        <f t="shared" si="0"/>
        <v>0.92387953251128674</v>
      </c>
      <c r="E28">
        <f t="shared" si="1"/>
        <v>0.38268343236508978</v>
      </c>
      <c r="F28">
        <f t="shared" si="2"/>
        <v>1</v>
      </c>
      <c r="G28">
        <f t="shared" si="3"/>
        <v>0</v>
      </c>
      <c r="H28">
        <f t="shared" si="4"/>
        <v>1</v>
      </c>
      <c r="I28">
        <f t="shared" si="5"/>
        <v>0</v>
      </c>
      <c r="J28">
        <f t="shared" si="6"/>
        <v>1553.0525365791095</v>
      </c>
      <c r="K28">
        <f t="shared" si="7"/>
        <v>-211.89869042526334</v>
      </c>
    </row>
    <row r="29" spans="1:19" x14ac:dyDescent="0.25">
      <c r="A29" s="1">
        <v>6.5972222222222224E-2</v>
      </c>
      <c r="B29">
        <v>1330.3571428571429</v>
      </c>
      <c r="C29">
        <v>1</v>
      </c>
      <c r="D29">
        <f t="shared" si="0"/>
        <v>0.9153114791194471</v>
      </c>
      <c r="E29">
        <f t="shared" si="1"/>
        <v>0.40274668985873724</v>
      </c>
      <c r="F29">
        <f t="shared" si="2"/>
        <v>1</v>
      </c>
      <c r="G29">
        <f t="shared" si="3"/>
        <v>0</v>
      </c>
      <c r="H29">
        <f t="shared" si="4"/>
        <v>1</v>
      </c>
      <c r="I29">
        <f t="shared" si="5"/>
        <v>0</v>
      </c>
      <c r="J29">
        <f t="shared" si="6"/>
        <v>1529.684481416597</v>
      </c>
      <c r="K29">
        <f t="shared" si="7"/>
        <v>-199.32733855945412</v>
      </c>
    </row>
    <row r="30" spans="1:19" x14ac:dyDescent="0.25">
      <c r="A30" s="1">
        <v>6.9444444444444434E-2</v>
      </c>
      <c r="B30">
        <v>1241.2142857142858</v>
      </c>
      <c r="C30">
        <v>1</v>
      </c>
      <c r="D30">
        <f t="shared" si="0"/>
        <v>0.90630778703664994</v>
      </c>
      <c r="E30">
        <f t="shared" si="1"/>
        <v>0.42261826174069939</v>
      </c>
      <c r="F30">
        <f t="shared" si="2"/>
        <v>1</v>
      </c>
      <c r="G30">
        <f t="shared" si="3"/>
        <v>0</v>
      </c>
      <c r="H30">
        <f t="shared" si="4"/>
        <v>1</v>
      </c>
      <c r="I30">
        <f t="shared" si="5"/>
        <v>0</v>
      </c>
      <c r="J30">
        <f t="shared" si="6"/>
        <v>1507.0975080658063</v>
      </c>
      <c r="K30">
        <f t="shared" si="7"/>
        <v>-265.88322235152054</v>
      </c>
    </row>
    <row r="31" spans="1:19" x14ac:dyDescent="0.25">
      <c r="A31" s="1">
        <v>7.2916666666666671E-2</v>
      </c>
      <c r="B31">
        <v>1240.8333333333333</v>
      </c>
      <c r="C31">
        <v>1</v>
      </c>
      <c r="D31">
        <f t="shared" si="0"/>
        <v>0.89687274153268826</v>
      </c>
      <c r="E31">
        <f t="shared" si="1"/>
        <v>0.4422886902190013</v>
      </c>
      <c r="F31">
        <f t="shared" si="2"/>
        <v>1</v>
      </c>
      <c r="G31">
        <f t="shared" si="3"/>
        <v>0</v>
      </c>
      <c r="H31">
        <f t="shared" si="4"/>
        <v>1</v>
      </c>
      <c r="I31">
        <f t="shared" si="5"/>
        <v>0</v>
      </c>
      <c r="J31">
        <f t="shared" si="6"/>
        <v>1485.302366702746</v>
      </c>
      <c r="K31">
        <f t="shared" si="7"/>
        <v>-244.46903336941273</v>
      </c>
    </row>
    <row r="32" spans="1:19" x14ac:dyDescent="0.25">
      <c r="A32" s="1">
        <v>7.6388888888888895E-2</v>
      </c>
      <c r="B32">
        <v>1151.4166666666667</v>
      </c>
      <c r="C32">
        <v>1</v>
      </c>
      <c r="D32">
        <f t="shared" si="0"/>
        <v>0.88701083317822171</v>
      </c>
      <c r="E32">
        <f t="shared" si="1"/>
        <v>0.46174861323503391</v>
      </c>
      <c r="F32">
        <f t="shared" si="2"/>
        <v>1</v>
      </c>
      <c r="G32">
        <f t="shared" si="3"/>
        <v>0</v>
      </c>
      <c r="H32">
        <f t="shared" si="4"/>
        <v>1</v>
      </c>
      <c r="I32">
        <f t="shared" si="5"/>
        <v>0</v>
      </c>
      <c r="J32">
        <f t="shared" si="6"/>
        <v>1464.3094306342841</v>
      </c>
      <c r="K32">
        <f t="shared" si="7"/>
        <v>-312.89276396761738</v>
      </c>
    </row>
    <row r="33" spans="1:11" x14ac:dyDescent="0.25">
      <c r="A33" s="1">
        <v>7.9861111111111105E-2</v>
      </c>
      <c r="B33">
        <v>1125</v>
      </c>
      <c r="C33">
        <v>1</v>
      </c>
      <c r="D33">
        <f t="shared" si="0"/>
        <v>0.87672675570750769</v>
      </c>
      <c r="E33">
        <f t="shared" si="1"/>
        <v>0.48098876891938763</v>
      </c>
      <c r="F33">
        <f t="shared" si="2"/>
        <v>1</v>
      </c>
      <c r="G33">
        <f t="shared" si="3"/>
        <v>0</v>
      </c>
      <c r="H33">
        <f t="shared" si="4"/>
        <v>1</v>
      </c>
      <c r="I33">
        <f t="shared" si="5"/>
        <v>0</v>
      </c>
      <c r="J33">
        <f t="shared" si="6"/>
        <v>1444.1286913610163</v>
      </c>
      <c r="K33">
        <f t="shared" si="7"/>
        <v>-319.12869136101631</v>
      </c>
    </row>
    <row r="34" spans="1:11" x14ac:dyDescent="0.25">
      <c r="A34" s="1">
        <v>8.3333333333333329E-2</v>
      </c>
      <c r="B34">
        <v>1102.75</v>
      </c>
      <c r="C34">
        <v>1</v>
      </c>
      <c r="D34">
        <f t="shared" si="0"/>
        <v>0.86602540378443871</v>
      </c>
      <c r="E34">
        <f t="shared" si="1"/>
        <v>0.49999999999999994</v>
      </c>
      <c r="F34">
        <f t="shared" si="2"/>
        <v>1</v>
      </c>
      <c r="G34">
        <f t="shared" si="3"/>
        <v>0</v>
      </c>
      <c r="H34">
        <f t="shared" si="4"/>
        <v>1</v>
      </c>
      <c r="I34">
        <f t="shared" si="5"/>
        <v>0</v>
      </c>
      <c r="J34">
        <f t="shared" si="6"/>
        <v>1424.7697538218504</v>
      </c>
      <c r="K34">
        <f t="shared" si="7"/>
        <v>-322.01975382185037</v>
      </c>
    </row>
    <row r="35" spans="1:11" x14ac:dyDescent="0.25">
      <c r="A35" s="1">
        <v>8.6805555555555566E-2</v>
      </c>
      <c r="B35">
        <v>1090.5454545454545</v>
      </c>
      <c r="C35">
        <v>1</v>
      </c>
      <c r="D35">
        <f t="shared" si="0"/>
        <v>0.85491187067294661</v>
      </c>
      <c r="E35">
        <f t="shared" si="1"/>
        <v>0.51877325816052144</v>
      </c>
      <c r="F35">
        <f t="shared" si="2"/>
        <v>1</v>
      </c>
      <c r="G35">
        <f t="shared" si="3"/>
        <v>0</v>
      </c>
      <c r="H35">
        <f t="shared" si="4"/>
        <v>1</v>
      </c>
      <c r="I35">
        <f t="shared" si="5"/>
        <v>0</v>
      </c>
      <c r="J35">
        <f t="shared" si="6"/>
        <v>1406.2418318225791</v>
      </c>
      <c r="K35">
        <f t="shared" si="7"/>
        <v>-315.69637727712461</v>
      </c>
    </row>
    <row r="36" spans="1:11" x14ac:dyDescent="0.25">
      <c r="A36" s="1">
        <v>9.0277777777777776E-2</v>
      </c>
      <c r="B36">
        <v>1029.3333333333333</v>
      </c>
      <c r="C36">
        <v>1</v>
      </c>
      <c r="D36">
        <f t="shared" si="0"/>
        <v>0.84339144581288572</v>
      </c>
      <c r="E36">
        <f t="shared" si="1"/>
        <v>0.53729960834682389</v>
      </c>
      <c r="F36">
        <f t="shared" si="2"/>
        <v>1</v>
      </c>
      <c r="G36">
        <f t="shared" si="3"/>
        <v>0</v>
      </c>
      <c r="H36">
        <f t="shared" si="4"/>
        <v>1</v>
      </c>
      <c r="I36">
        <f t="shared" si="5"/>
        <v>0</v>
      </c>
      <c r="J36">
        <f t="shared" si="6"/>
        <v>1388.5537436506047</v>
      </c>
      <c r="K36">
        <f t="shared" si="7"/>
        <v>-359.22041031727144</v>
      </c>
    </row>
    <row r="37" spans="1:11" x14ac:dyDescent="0.25">
      <c r="A37" s="1">
        <v>9.375E-2</v>
      </c>
      <c r="B37">
        <v>1032.75</v>
      </c>
      <c r="C37">
        <v>1</v>
      </c>
      <c r="D37">
        <f t="shared" si="0"/>
        <v>0.83146961230254524</v>
      </c>
      <c r="E37">
        <f t="shared" si="1"/>
        <v>0.55557023301960218</v>
      </c>
      <c r="F37">
        <f t="shared" si="2"/>
        <v>1</v>
      </c>
      <c r="G37">
        <f t="shared" si="3"/>
        <v>0</v>
      </c>
      <c r="H37">
        <f t="shared" si="4"/>
        <v>1</v>
      </c>
      <c r="I37">
        <f t="shared" si="5"/>
        <v>0</v>
      </c>
      <c r="J37">
        <f t="shared" si="6"/>
        <v>1371.7139078779148</v>
      </c>
      <c r="K37">
        <f t="shared" si="7"/>
        <v>-338.96390787791483</v>
      </c>
    </row>
    <row r="38" spans="1:11" x14ac:dyDescent="0.25">
      <c r="A38" s="1">
        <v>9.7222222222222224E-2</v>
      </c>
      <c r="B38">
        <v>958.57142857142856</v>
      </c>
      <c r="C38">
        <v>1</v>
      </c>
      <c r="D38">
        <f t="shared" si="0"/>
        <v>0.8191520442889918</v>
      </c>
      <c r="E38">
        <f t="shared" si="1"/>
        <v>0.57357643635104605</v>
      </c>
      <c r="F38">
        <f t="shared" si="2"/>
        <v>1</v>
      </c>
      <c r="G38">
        <f t="shared" si="3"/>
        <v>0</v>
      </c>
      <c r="H38">
        <f t="shared" si="4"/>
        <v>1</v>
      </c>
      <c r="I38">
        <f t="shared" si="5"/>
        <v>0</v>
      </c>
      <c r="J38">
        <f t="shared" si="6"/>
        <v>1355.7303393542929</v>
      </c>
      <c r="K38">
        <f t="shared" si="7"/>
        <v>-397.15891078286438</v>
      </c>
    </row>
    <row r="39" spans="1:11" x14ac:dyDescent="0.25">
      <c r="A39" s="1">
        <v>0.10069444444444443</v>
      </c>
      <c r="B39">
        <v>932.7</v>
      </c>
      <c r="C39">
        <v>1</v>
      </c>
      <c r="D39">
        <f t="shared" si="0"/>
        <v>0.80644460426748266</v>
      </c>
      <c r="E39">
        <f t="shared" si="1"/>
        <v>0.59130964836358235</v>
      </c>
      <c r="F39">
        <f t="shared" si="2"/>
        <v>1</v>
      </c>
      <c r="G39">
        <f t="shared" si="3"/>
        <v>0</v>
      </c>
      <c r="H39">
        <f t="shared" si="4"/>
        <v>1</v>
      </c>
      <c r="I39">
        <f t="shared" si="5"/>
        <v>0</v>
      </c>
      <c r="J39">
        <f t="shared" si="6"/>
        <v>1340.6106453926905</v>
      </c>
      <c r="K39">
        <f t="shared" si="7"/>
        <v>-407.91064539269041</v>
      </c>
    </row>
    <row r="40" spans="1:11" x14ac:dyDescent="0.25">
      <c r="A40" s="1">
        <v>0.10416666666666667</v>
      </c>
      <c r="B40">
        <v>925.38461538461536</v>
      </c>
      <c r="C40">
        <v>1</v>
      </c>
      <c r="D40">
        <f t="shared" si="0"/>
        <v>0.79335334029123517</v>
      </c>
      <c r="E40">
        <f t="shared" si="1"/>
        <v>0.60876142900872066</v>
      </c>
      <c r="F40">
        <f t="shared" si="2"/>
        <v>1</v>
      </c>
      <c r="G40">
        <f t="shared" si="3"/>
        <v>0</v>
      </c>
      <c r="H40">
        <f t="shared" si="4"/>
        <v>1</v>
      </c>
      <c r="I40">
        <f t="shared" si="5"/>
        <v>0</v>
      </c>
      <c r="J40">
        <f t="shared" si="6"/>
        <v>1326.3620221485528</v>
      </c>
      <c r="K40">
        <f t="shared" si="7"/>
        <v>-400.97740676393744</v>
      </c>
    </row>
    <row r="41" spans="1:11" x14ac:dyDescent="0.25">
      <c r="A41" s="1">
        <v>0.1076388888888889</v>
      </c>
      <c r="B41">
        <v>925.38461538461536</v>
      </c>
      <c r="C41">
        <v>1</v>
      </c>
      <c r="D41">
        <f t="shared" si="0"/>
        <v>0.77988448309288183</v>
      </c>
      <c r="E41">
        <f t="shared" si="1"/>
        <v>0.62592347218405908</v>
      </c>
      <c r="F41">
        <f t="shared" si="2"/>
        <v>1</v>
      </c>
      <c r="G41">
        <f t="shared" si="3"/>
        <v>0</v>
      </c>
      <c r="H41">
        <f t="shared" si="4"/>
        <v>1</v>
      </c>
      <c r="I41">
        <f t="shared" si="5"/>
        <v>0</v>
      </c>
      <c r="J41">
        <f t="shared" si="6"/>
        <v>1312.9912511948405</v>
      </c>
      <c r="K41">
        <f t="shared" si="7"/>
        <v>-387.60663581022516</v>
      </c>
    </row>
    <row r="42" spans="1:11" x14ac:dyDescent="0.25">
      <c r="A42" s="1">
        <v>0.1111111111111111</v>
      </c>
      <c r="B42">
        <v>865.14285714285711</v>
      </c>
      <c r="C42">
        <v>1</v>
      </c>
      <c r="D42">
        <f t="shared" si="0"/>
        <v>0.76604444311897801</v>
      </c>
      <c r="E42">
        <f t="shared" si="1"/>
        <v>0.64278760968653925</v>
      </c>
      <c r="F42">
        <f t="shared" si="2"/>
        <v>1</v>
      </c>
      <c r="G42">
        <f t="shared" si="3"/>
        <v>0</v>
      </c>
      <c r="H42">
        <f t="shared" si="4"/>
        <v>1</v>
      </c>
      <c r="I42">
        <f t="shared" si="5"/>
        <v>0</v>
      </c>
      <c r="J42">
        <f t="shared" si="6"/>
        <v>1300.5046962943707</v>
      </c>
      <c r="K42">
        <f t="shared" si="7"/>
        <v>-435.36183915151355</v>
      </c>
    </row>
    <row r="43" spans="1:11" x14ac:dyDescent="0.25">
      <c r="A43" s="1">
        <v>0.11458333333333333</v>
      </c>
      <c r="B43">
        <v>856.63636363636363</v>
      </c>
      <c r="C43">
        <v>1</v>
      </c>
      <c r="D43">
        <f t="shared" si="0"/>
        <v>0.75183980747897738</v>
      </c>
      <c r="E43">
        <f t="shared" si="1"/>
        <v>0.65934581510006884</v>
      </c>
      <c r="F43">
        <f t="shared" si="2"/>
        <v>1</v>
      </c>
      <c r="G43">
        <f t="shared" si="3"/>
        <v>0</v>
      </c>
      <c r="H43">
        <f t="shared" si="4"/>
        <v>1</v>
      </c>
      <c r="I43">
        <f t="shared" si="5"/>
        <v>0</v>
      </c>
      <c r="J43">
        <f t="shared" si="6"/>
        <v>1288.9083003710055</v>
      </c>
      <c r="K43">
        <f t="shared" si="7"/>
        <v>-432.27193673464183</v>
      </c>
    </row>
    <row r="44" spans="1:11" x14ac:dyDescent="0.25">
      <c r="A44" s="1">
        <v>0.11805555555555557</v>
      </c>
      <c r="B44">
        <v>795.5</v>
      </c>
      <c r="C44">
        <v>1</v>
      </c>
      <c r="D44">
        <f t="shared" si="0"/>
        <v>0.73727733681012397</v>
      </c>
      <c r="E44">
        <f t="shared" si="1"/>
        <v>0.67559020761566024</v>
      </c>
      <c r="F44">
        <f t="shared" si="2"/>
        <v>1</v>
      </c>
      <c r="G44">
        <f t="shared" si="3"/>
        <v>0</v>
      </c>
      <c r="H44">
        <f t="shared" si="4"/>
        <v>1</v>
      </c>
      <c r="I44">
        <f t="shared" si="5"/>
        <v>0</v>
      </c>
      <c r="J44">
        <f t="shared" si="6"/>
        <v>1278.2075826811451</v>
      </c>
      <c r="K44">
        <f t="shared" si="7"/>
        <v>-482.70758268114514</v>
      </c>
    </row>
    <row r="45" spans="1:11" x14ac:dyDescent="0.25">
      <c r="A45" s="1">
        <v>0.12152777777777778</v>
      </c>
      <c r="B45">
        <v>814.91666666666663</v>
      </c>
      <c r="C45">
        <v>1</v>
      </c>
      <c r="D45">
        <f t="shared" si="0"/>
        <v>0.72236396205975562</v>
      </c>
      <c r="E45">
        <f t="shared" si="1"/>
        <v>0.6915130557822694</v>
      </c>
      <c r="F45">
        <f t="shared" si="2"/>
        <v>1</v>
      </c>
      <c r="G45">
        <f t="shared" si="3"/>
        <v>0</v>
      </c>
      <c r="H45">
        <f t="shared" si="4"/>
        <v>1</v>
      </c>
      <c r="I45">
        <f t="shared" si="5"/>
        <v>0</v>
      </c>
      <c r="J45">
        <f t="shared" si="6"/>
        <v>1268.4076361868624</v>
      </c>
      <c r="K45">
        <f t="shared" si="7"/>
        <v>-453.49096952019579</v>
      </c>
    </row>
    <row r="46" spans="1:11" x14ac:dyDescent="0.25">
      <c r="A46" s="1">
        <v>0.125</v>
      </c>
      <c r="B46">
        <v>788.53846153846155</v>
      </c>
      <c r="C46">
        <v>1</v>
      </c>
      <c r="D46">
        <f t="shared" si="0"/>
        <v>0.70710678118654757</v>
      </c>
      <c r="E46">
        <f t="shared" si="1"/>
        <v>0.70710678118654746</v>
      </c>
      <c r="F46">
        <f t="shared" si="2"/>
        <v>1</v>
      </c>
      <c r="G46">
        <f t="shared" si="3"/>
        <v>0</v>
      </c>
      <c r="H46">
        <f t="shared" si="4"/>
        <v>1</v>
      </c>
      <c r="I46">
        <f t="shared" si="5"/>
        <v>0</v>
      </c>
      <c r="J46">
        <f t="shared" si="6"/>
        <v>1259.5131251319247</v>
      </c>
      <c r="K46">
        <f t="shared" si="7"/>
        <v>-470.97466359346311</v>
      </c>
    </row>
    <row r="47" spans="1:11" x14ac:dyDescent="0.25">
      <c r="A47" s="1">
        <v>0.12847222222222224</v>
      </c>
      <c r="B47">
        <v>791.5</v>
      </c>
      <c r="C47">
        <v>1</v>
      </c>
      <c r="D47">
        <f t="shared" si="0"/>
        <v>0.69151305578226929</v>
      </c>
      <c r="E47">
        <f t="shared" si="1"/>
        <v>0.72236396205975562</v>
      </c>
      <c r="F47">
        <f t="shared" si="2"/>
        <v>1</v>
      </c>
      <c r="G47">
        <f t="shared" si="3"/>
        <v>0</v>
      </c>
      <c r="H47">
        <f t="shared" si="4"/>
        <v>1</v>
      </c>
      <c r="I47">
        <f t="shared" si="5"/>
        <v>0</v>
      </c>
      <c r="J47">
        <f t="shared" si="6"/>
        <v>1251.5282828218683</v>
      </c>
      <c r="K47">
        <f t="shared" si="7"/>
        <v>-460.02828282186829</v>
      </c>
    </row>
    <row r="48" spans="1:11" x14ac:dyDescent="0.25">
      <c r="A48" s="1">
        <v>0.13194444444444445</v>
      </c>
      <c r="B48">
        <v>772.69230769230774</v>
      </c>
      <c r="C48">
        <v>1</v>
      </c>
      <c r="D48">
        <f t="shared" si="0"/>
        <v>0.67559020761566024</v>
      </c>
      <c r="E48">
        <f t="shared" si="1"/>
        <v>0.73727733681012408</v>
      </c>
      <c r="F48">
        <f t="shared" si="2"/>
        <v>1</v>
      </c>
      <c r="G48">
        <f t="shared" si="3"/>
        <v>0</v>
      </c>
      <c r="H48">
        <f t="shared" si="4"/>
        <v>1</v>
      </c>
      <c r="I48">
        <f t="shared" si="5"/>
        <v>0</v>
      </c>
      <c r="J48">
        <f t="shared" si="6"/>
        <v>1244.4569096091757</v>
      </c>
      <c r="K48">
        <f t="shared" si="7"/>
        <v>-471.76460191686795</v>
      </c>
    </row>
    <row r="49" spans="1:11" x14ac:dyDescent="0.25">
      <c r="A49" s="1">
        <v>0.13541666666666666</v>
      </c>
      <c r="B49">
        <v>776</v>
      </c>
      <c r="C49">
        <v>1</v>
      </c>
      <c r="D49">
        <f t="shared" si="0"/>
        <v>0.65934581510006895</v>
      </c>
      <c r="E49">
        <f t="shared" si="1"/>
        <v>0.75183980747897727</v>
      </c>
      <c r="F49">
        <f t="shared" si="2"/>
        <v>1</v>
      </c>
      <c r="G49">
        <f t="shared" si="3"/>
        <v>0</v>
      </c>
      <c r="H49">
        <f t="shared" si="4"/>
        <v>1</v>
      </c>
      <c r="I49">
        <f t="shared" si="5"/>
        <v>0</v>
      </c>
      <c r="J49">
        <f t="shared" si="6"/>
        <v>1238.3023710845127</v>
      </c>
      <c r="K49">
        <f t="shared" si="7"/>
        <v>-462.30237108451274</v>
      </c>
    </row>
    <row r="50" spans="1:11" x14ac:dyDescent="0.25">
      <c r="A50" s="1">
        <v>0.1388888888888889</v>
      </c>
      <c r="B50">
        <v>761.92857142857144</v>
      </c>
      <c r="C50">
        <v>1</v>
      </c>
      <c r="D50">
        <f t="shared" si="0"/>
        <v>0.64278760968653936</v>
      </c>
      <c r="E50">
        <f t="shared" si="1"/>
        <v>0.76604444311897801</v>
      </c>
      <c r="F50">
        <f t="shared" si="2"/>
        <v>1</v>
      </c>
      <c r="G50">
        <f t="shared" si="3"/>
        <v>0</v>
      </c>
      <c r="H50">
        <f t="shared" si="4"/>
        <v>1</v>
      </c>
      <c r="I50">
        <f t="shared" si="5"/>
        <v>0</v>
      </c>
      <c r="J50">
        <f t="shared" si="6"/>
        <v>1233.0675964748873</v>
      </c>
      <c r="K50">
        <f t="shared" si="7"/>
        <v>-471.13902504631585</v>
      </c>
    </row>
    <row r="51" spans="1:11" x14ac:dyDescent="0.25">
      <c r="A51" s="1">
        <v>0.1423611111111111</v>
      </c>
      <c r="B51">
        <v>754.22222222222217</v>
      </c>
      <c r="C51">
        <v>1</v>
      </c>
      <c r="D51">
        <f t="shared" si="0"/>
        <v>0.62592347218405908</v>
      </c>
      <c r="E51">
        <f t="shared" si="1"/>
        <v>0.77988448309288172</v>
      </c>
      <c r="F51">
        <f t="shared" si="2"/>
        <v>1</v>
      </c>
      <c r="G51">
        <f t="shared" si="3"/>
        <v>0</v>
      </c>
      <c r="H51">
        <f t="shared" si="4"/>
        <v>1</v>
      </c>
      <c r="I51">
        <f t="shared" si="5"/>
        <v>0</v>
      </c>
      <c r="J51">
        <f t="shared" si="6"/>
        <v>1228.7550772494999</v>
      </c>
      <c r="K51">
        <f t="shared" si="7"/>
        <v>-474.53285502727772</v>
      </c>
    </row>
    <row r="52" spans="1:11" x14ac:dyDescent="0.25">
      <c r="A52" s="1">
        <v>0.14583333333333334</v>
      </c>
      <c r="B52">
        <v>777</v>
      </c>
      <c r="C52">
        <v>1</v>
      </c>
      <c r="D52">
        <f t="shared" si="0"/>
        <v>0.60876142900872066</v>
      </c>
      <c r="E52">
        <f t="shared" si="1"/>
        <v>0.79335334029123517</v>
      </c>
      <c r="F52">
        <f t="shared" si="2"/>
        <v>1</v>
      </c>
      <c r="G52">
        <f t="shared" si="3"/>
        <v>0</v>
      </c>
      <c r="H52">
        <f t="shared" si="4"/>
        <v>1</v>
      </c>
      <c r="I52">
        <f t="shared" si="5"/>
        <v>0</v>
      </c>
      <c r="J52">
        <f t="shared" si="6"/>
        <v>1225.366865933936</v>
      </c>
      <c r="K52">
        <f t="shared" si="7"/>
        <v>-448.36686593393597</v>
      </c>
    </row>
    <row r="53" spans="1:11" x14ac:dyDescent="0.25">
      <c r="A53" s="1">
        <v>0.14930555555555555</v>
      </c>
      <c r="B53">
        <v>777</v>
      </c>
      <c r="C53">
        <v>1</v>
      </c>
      <c r="D53">
        <f t="shared" si="0"/>
        <v>0.59130964836358246</v>
      </c>
      <c r="E53">
        <f t="shared" si="1"/>
        <v>0.80644460426748255</v>
      </c>
      <c r="F53">
        <f t="shared" si="2"/>
        <v>1</v>
      </c>
      <c r="G53">
        <f t="shared" si="3"/>
        <v>0</v>
      </c>
      <c r="H53">
        <f t="shared" si="4"/>
        <v>1</v>
      </c>
      <c r="I53">
        <f t="shared" si="5"/>
        <v>0</v>
      </c>
      <c r="J53">
        <f t="shared" si="6"/>
        <v>1222.9045751332769</v>
      </c>
      <c r="K53">
        <f t="shared" si="7"/>
        <v>-445.90457513327692</v>
      </c>
    </row>
    <row r="54" spans="1:11" x14ac:dyDescent="0.25">
      <c r="A54" s="1">
        <v>0.15277777777777776</v>
      </c>
      <c r="B54">
        <v>779.35714285714289</v>
      </c>
      <c r="C54">
        <v>1</v>
      </c>
      <c r="D54">
        <f t="shared" si="0"/>
        <v>0.57357643635104616</v>
      </c>
      <c r="E54">
        <f t="shared" si="1"/>
        <v>0.81915204428899169</v>
      </c>
      <c r="F54">
        <f t="shared" si="2"/>
        <v>1</v>
      </c>
      <c r="G54">
        <f t="shared" si="3"/>
        <v>0</v>
      </c>
      <c r="H54">
        <f t="shared" si="4"/>
        <v>1</v>
      </c>
      <c r="I54">
        <f t="shared" si="5"/>
        <v>0</v>
      </c>
      <c r="J54">
        <f t="shared" si="6"/>
        <v>1221.3693767645871</v>
      </c>
      <c r="K54">
        <f t="shared" si="7"/>
        <v>-442.01223390744417</v>
      </c>
    </row>
    <row r="55" spans="1:11" x14ac:dyDescent="0.25">
      <c r="A55" s="1">
        <v>0.15625</v>
      </c>
      <c r="B55">
        <v>777.61538461538464</v>
      </c>
      <c r="C55">
        <v>1</v>
      </c>
      <c r="D55">
        <f t="shared" si="0"/>
        <v>0.55557023301960229</v>
      </c>
      <c r="E55">
        <f t="shared" si="1"/>
        <v>0.83146961230254524</v>
      </c>
      <c r="F55">
        <f t="shared" si="2"/>
        <v>1</v>
      </c>
      <c r="G55">
        <f t="shared" si="3"/>
        <v>0</v>
      </c>
      <c r="H55">
        <f t="shared" si="4"/>
        <v>1</v>
      </c>
      <c r="I55">
        <f t="shared" si="5"/>
        <v>0</v>
      </c>
      <c r="J55">
        <f t="shared" si="6"/>
        <v>1220.7620014991428</v>
      </c>
      <c r="K55">
        <f t="shared" si="7"/>
        <v>-443.14661688375816</v>
      </c>
    </row>
    <row r="56" spans="1:11" x14ac:dyDescent="0.25">
      <c r="A56" s="1">
        <v>0.15972222222222224</v>
      </c>
      <c r="B56">
        <v>776.15384615384619</v>
      </c>
      <c r="C56">
        <v>1</v>
      </c>
      <c r="D56">
        <f t="shared" si="0"/>
        <v>0.53729960834682366</v>
      </c>
      <c r="E56">
        <f t="shared" si="1"/>
        <v>0.84339144581288583</v>
      </c>
      <c r="F56">
        <f t="shared" si="2"/>
        <v>1</v>
      </c>
      <c r="G56">
        <f t="shared" si="3"/>
        <v>0</v>
      </c>
      <c r="H56">
        <f t="shared" si="4"/>
        <v>1</v>
      </c>
      <c r="I56">
        <f t="shared" si="5"/>
        <v>0</v>
      </c>
      <c r="J56">
        <f t="shared" si="6"/>
        <v>1221.0827384146769</v>
      </c>
      <c r="K56">
        <f t="shared" si="7"/>
        <v>-444.92889226083071</v>
      </c>
    </row>
    <row r="57" spans="1:11" x14ac:dyDescent="0.25">
      <c r="A57" s="1">
        <v>0.16319444444444445</v>
      </c>
      <c r="B57">
        <v>775.9</v>
      </c>
      <c r="C57">
        <v>1</v>
      </c>
      <c r="D57">
        <f t="shared" si="0"/>
        <v>0.51877325816052156</v>
      </c>
      <c r="E57">
        <f t="shared" si="1"/>
        <v>0.85491187067294649</v>
      </c>
      <c r="F57">
        <f t="shared" si="2"/>
        <v>1</v>
      </c>
      <c r="G57">
        <f t="shared" si="3"/>
        <v>0</v>
      </c>
      <c r="H57">
        <f t="shared" si="4"/>
        <v>1</v>
      </c>
      <c r="I57">
        <f t="shared" si="5"/>
        <v>0</v>
      </c>
      <c r="J57">
        <f t="shared" si="6"/>
        <v>1222.3314348577874</v>
      </c>
      <c r="K57">
        <f t="shared" si="7"/>
        <v>-446.43143485778739</v>
      </c>
    </row>
    <row r="58" spans="1:11" x14ac:dyDescent="0.25">
      <c r="A58" s="1">
        <v>0.16666666666666666</v>
      </c>
      <c r="B58">
        <v>798.85714285714289</v>
      </c>
      <c r="C58">
        <v>1</v>
      </c>
      <c r="D58">
        <f t="shared" si="0"/>
        <v>0.50000000000000011</v>
      </c>
      <c r="E58">
        <f t="shared" si="1"/>
        <v>0.8660254037844386</v>
      </c>
      <c r="F58">
        <f t="shared" si="2"/>
        <v>1</v>
      </c>
      <c r="G58">
        <f t="shared" si="3"/>
        <v>0</v>
      </c>
      <c r="H58">
        <f t="shared" si="4"/>
        <v>1</v>
      </c>
      <c r="I58">
        <f t="shared" si="5"/>
        <v>0</v>
      </c>
      <c r="J58">
        <f t="shared" si="6"/>
        <v>1224.5074965165963</v>
      </c>
      <c r="K58">
        <f t="shared" si="7"/>
        <v>-425.65035365945346</v>
      </c>
    </row>
    <row r="59" spans="1:11" x14ac:dyDescent="0.25">
      <c r="A59" s="1">
        <v>0.17015046296296296</v>
      </c>
      <c r="B59">
        <v>794.66666666666663</v>
      </c>
      <c r="C59">
        <v>1</v>
      </c>
      <c r="D59">
        <f t="shared" si="0"/>
        <v>0.48092501027872575</v>
      </c>
      <c r="E59">
        <f t="shared" si="1"/>
        <v>0.87676173187953832</v>
      </c>
      <c r="F59">
        <f t="shared" si="2"/>
        <v>1</v>
      </c>
      <c r="G59">
        <f t="shared" si="3"/>
        <v>0</v>
      </c>
      <c r="H59">
        <f t="shared" si="4"/>
        <v>1</v>
      </c>
      <c r="I59">
        <f t="shared" si="5"/>
        <v>0</v>
      </c>
      <c r="J59">
        <f t="shared" si="6"/>
        <v>1227.6217765101073</v>
      </c>
      <c r="K59">
        <f t="shared" si="7"/>
        <v>-432.95510984344071</v>
      </c>
    </row>
    <row r="60" spans="1:11" x14ac:dyDescent="0.25">
      <c r="A60" s="1">
        <v>0.1736226851851852</v>
      </c>
      <c r="B60">
        <v>791.63636363636363</v>
      </c>
      <c r="C60">
        <v>1</v>
      </c>
      <c r="D60">
        <f t="shared" si="0"/>
        <v>0.46168410676603017</v>
      </c>
      <c r="E60">
        <f t="shared" si="1"/>
        <v>0.88704441013945456</v>
      </c>
      <c r="F60">
        <f t="shared" si="2"/>
        <v>1</v>
      </c>
      <c r="G60">
        <f t="shared" si="3"/>
        <v>0</v>
      </c>
      <c r="H60">
        <f t="shared" si="4"/>
        <v>1</v>
      </c>
      <c r="I60">
        <f t="shared" si="5"/>
        <v>0</v>
      </c>
      <c r="J60">
        <f t="shared" si="6"/>
        <v>1231.6521005374173</v>
      </c>
      <c r="K60">
        <f t="shared" si="7"/>
        <v>-440.01573690105363</v>
      </c>
    </row>
    <row r="61" spans="1:11" x14ac:dyDescent="0.25">
      <c r="A61" s="1">
        <v>0.17708333333333334</v>
      </c>
      <c r="B61">
        <v>807.33333333333337</v>
      </c>
      <c r="C61">
        <v>1</v>
      </c>
      <c r="D61">
        <f t="shared" si="0"/>
        <v>0.44228869021900125</v>
      </c>
      <c r="E61">
        <f t="shared" si="1"/>
        <v>0.89687274153268837</v>
      </c>
      <c r="F61">
        <f t="shared" si="2"/>
        <v>1</v>
      </c>
      <c r="G61">
        <f t="shared" si="3"/>
        <v>0</v>
      </c>
      <c r="H61">
        <f t="shared" si="4"/>
        <v>1</v>
      </c>
      <c r="I61">
        <f t="shared" si="5"/>
        <v>0</v>
      </c>
      <c r="J61">
        <f t="shared" si="6"/>
        <v>1236.5873122016114</v>
      </c>
      <c r="K61">
        <f t="shared" si="7"/>
        <v>-429.25397886827807</v>
      </c>
    </row>
    <row r="62" spans="1:11" x14ac:dyDescent="0.25">
      <c r="A62" s="1">
        <v>0.18055555555555555</v>
      </c>
      <c r="B62">
        <v>793.21428571428567</v>
      </c>
      <c r="C62">
        <v>1</v>
      </c>
      <c r="D62">
        <f t="shared" si="0"/>
        <v>0.42261826174069944</v>
      </c>
      <c r="E62">
        <f t="shared" si="1"/>
        <v>0.90630778703664994</v>
      </c>
      <c r="F62">
        <f t="shared" si="2"/>
        <v>1</v>
      </c>
      <c r="G62">
        <f t="shared" si="3"/>
        <v>0</v>
      </c>
      <c r="H62">
        <f t="shared" si="4"/>
        <v>1</v>
      </c>
      <c r="I62">
        <f t="shared" si="5"/>
        <v>0</v>
      </c>
      <c r="J62">
        <f t="shared" si="6"/>
        <v>1242.4580727447542</v>
      </c>
      <c r="K62">
        <f t="shared" si="7"/>
        <v>-449.24378703046852</v>
      </c>
    </row>
    <row r="63" spans="1:11" x14ac:dyDescent="0.25">
      <c r="A63" s="1">
        <v>0.18402777777777779</v>
      </c>
      <c r="B63">
        <v>786.88888888888891</v>
      </c>
      <c r="C63">
        <v>1</v>
      </c>
      <c r="D63">
        <f t="shared" si="0"/>
        <v>0.40274668985873724</v>
      </c>
      <c r="E63">
        <f t="shared" si="1"/>
        <v>0.9153114791194471</v>
      </c>
      <c r="F63">
        <f t="shared" si="2"/>
        <v>1</v>
      </c>
      <c r="G63">
        <f t="shared" si="3"/>
        <v>0</v>
      </c>
      <c r="H63">
        <f t="shared" si="4"/>
        <v>1</v>
      </c>
      <c r="I63">
        <f t="shared" si="5"/>
        <v>0</v>
      </c>
      <c r="J63">
        <f t="shared" si="6"/>
        <v>1249.2466193140169</v>
      </c>
      <c r="K63">
        <f t="shared" si="7"/>
        <v>-462.35773042512801</v>
      </c>
    </row>
    <row r="64" spans="1:11" x14ac:dyDescent="0.25">
      <c r="A64" s="1">
        <v>0.1875</v>
      </c>
      <c r="B64">
        <v>808.28571428571433</v>
      </c>
      <c r="C64">
        <v>1</v>
      </c>
      <c r="D64">
        <f t="shared" si="0"/>
        <v>0.38268343236508984</v>
      </c>
      <c r="E64">
        <f t="shared" si="1"/>
        <v>0.92387953251128674</v>
      </c>
      <c r="F64">
        <f t="shared" si="2"/>
        <v>1</v>
      </c>
      <c r="G64">
        <f t="shared" si="3"/>
        <v>0</v>
      </c>
      <c r="H64">
        <f t="shared" si="4"/>
        <v>1</v>
      </c>
      <c r="I64">
        <f t="shared" si="5"/>
        <v>0</v>
      </c>
      <c r="J64">
        <f t="shared" si="6"/>
        <v>1256.9497209288986</v>
      </c>
      <c r="K64">
        <f t="shared" si="7"/>
        <v>-448.66400664318428</v>
      </c>
    </row>
    <row r="65" spans="1:11" x14ac:dyDescent="0.25">
      <c r="A65" s="1">
        <v>0.19097222222222221</v>
      </c>
      <c r="B65">
        <v>814.16666666666663</v>
      </c>
      <c r="C65">
        <v>1</v>
      </c>
      <c r="D65">
        <f t="shared" si="0"/>
        <v>0.36243803828370169</v>
      </c>
      <c r="E65">
        <f t="shared" si="1"/>
        <v>0.93200786928279844</v>
      </c>
      <c r="F65">
        <f t="shared" si="2"/>
        <v>1</v>
      </c>
      <c r="G65">
        <f t="shared" si="3"/>
        <v>0</v>
      </c>
      <c r="H65">
        <f t="shared" si="4"/>
        <v>1</v>
      </c>
      <c r="I65">
        <f t="shared" si="5"/>
        <v>0</v>
      </c>
      <c r="J65">
        <f t="shared" si="6"/>
        <v>1265.5637113302294</v>
      </c>
      <c r="K65">
        <f t="shared" si="7"/>
        <v>-451.39704466356272</v>
      </c>
    </row>
    <row r="66" spans="1:11" x14ac:dyDescent="0.25">
      <c r="A66" s="1">
        <v>0.19444444444444445</v>
      </c>
      <c r="B66">
        <v>810.07142857142856</v>
      </c>
      <c r="C66">
        <v>1</v>
      </c>
      <c r="D66">
        <f t="shared" si="0"/>
        <v>0.34202014332566882</v>
      </c>
      <c r="E66">
        <f t="shared" si="1"/>
        <v>0.93969262078590832</v>
      </c>
      <c r="F66">
        <f t="shared" si="2"/>
        <v>1</v>
      </c>
      <c r="G66">
        <f t="shared" si="3"/>
        <v>0</v>
      </c>
      <c r="H66">
        <f t="shared" si="4"/>
        <v>1</v>
      </c>
      <c r="I66">
        <f t="shared" si="5"/>
        <v>0</v>
      </c>
      <c r="J66">
        <f t="shared" si="6"/>
        <v>1275.0844907251103</v>
      </c>
      <c r="K66">
        <f t="shared" si="7"/>
        <v>-465.01306215368174</v>
      </c>
    </row>
    <row r="67" spans="1:11" x14ac:dyDescent="0.25">
      <c r="A67" s="1">
        <v>0.19791666666666666</v>
      </c>
      <c r="B67">
        <v>803.91666666666663</v>
      </c>
      <c r="C67">
        <v>1</v>
      </c>
      <c r="D67">
        <f t="shared" si="0"/>
        <v>0.3214394653031617</v>
      </c>
      <c r="E67">
        <f t="shared" si="1"/>
        <v>0.94693012949510558</v>
      </c>
      <c r="F67">
        <f t="shared" si="2"/>
        <v>1</v>
      </c>
      <c r="G67">
        <f t="shared" si="3"/>
        <v>0</v>
      </c>
      <c r="H67">
        <f t="shared" si="4"/>
        <v>1</v>
      </c>
      <c r="I67">
        <f t="shared" si="5"/>
        <v>0</v>
      </c>
      <c r="J67">
        <f t="shared" si="6"/>
        <v>1285.5075277381934</v>
      </c>
      <c r="K67">
        <f t="shared" si="7"/>
        <v>-481.59086107152677</v>
      </c>
    </row>
    <row r="68" spans="1:11" x14ac:dyDescent="0.25">
      <c r="A68" s="1">
        <v>0.20138888888888887</v>
      </c>
      <c r="B68">
        <v>830</v>
      </c>
      <c r="C68">
        <v>1</v>
      </c>
      <c r="D68">
        <f t="shared" si="0"/>
        <v>0.30070579950427329</v>
      </c>
      <c r="E68">
        <f t="shared" si="1"/>
        <v>0.95371695074822682</v>
      </c>
      <c r="F68">
        <f t="shared" si="2"/>
        <v>1</v>
      </c>
      <c r="G68">
        <f t="shared" si="3"/>
        <v>0</v>
      </c>
      <c r="H68">
        <f t="shared" si="4"/>
        <v>1</v>
      </c>
      <c r="I68">
        <f t="shared" si="5"/>
        <v>0</v>
      </c>
      <c r="J68">
        <f t="shared" si="6"/>
        <v>1296.8278615683698</v>
      </c>
      <c r="K68">
        <f t="shared" si="7"/>
        <v>-466.82786156836983</v>
      </c>
    </row>
    <row r="69" spans="1:11" x14ac:dyDescent="0.25">
      <c r="A69" s="1">
        <v>0.20486111111111113</v>
      </c>
      <c r="B69">
        <v>821.72727272727275</v>
      </c>
      <c r="C69">
        <v>1</v>
      </c>
      <c r="D69">
        <f t="shared" si="0"/>
        <v>0.27982901403099203</v>
      </c>
      <c r="E69">
        <f t="shared" si="1"/>
        <v>0.96004985438592871</v>
      </c>
      <c r="F69">
        <f t="shared" si="2"/>
        <v>1</v>
      </c>
      <c r="G69">
        <f t="shared" si="3"/>
        <v>0</v>
      </c>
      <c r="H69">
        <f t="shared" si="4"/>
        <v>1</v>
      </c>
      <c r="I69">
        <f t="shared" si="5"/>
        <v>0</v>
      </c>
      <c r="J69">
        <f t="shared" si="6"/>
        <v>1309.0401043498439</v>
      </c>
      <c r="K69">
        <f t="shared" si="7"/>
        <v>-487.31283162257114</v>
      </c>
    </row>
    <row r="70" spans="1:11" x14ac:dyDescent="0.25">
      <c r="A70" s="1">
        <v>0.20833333333333334</v>
      </c>
      <c r="B70">
        <v>855.21428571428567</v>
      </c>
      <c r="C70">
        <v>1</v>
      </c>
      <c r="D70">
        <f t="shared" si="0"/>
        <v>0.25881904510252074</v>
      </c>
      <c r="E70">
        <f t="shared" si="1"/>
        <v>0.96592582628906831</v>
      </c>
      <c r="F70">
        <f t="shared" si="2"/>
        <v>1</v>
      </c>
      <c r="G70">
        <f t="shared" si="3"/>
        <v>0</v>
      </c>
      <c r="H70">
        <f t="shared" si="4"/>
        <v>1</v>
      </c>
      <c r="I70">
        <f t="shared" si="5"/>
        <v>0</v>
      </c>
      <c r="J70">
        <f t="shared" si="6"/>
        <v>1322.1384437164645</v>
      </c>
      <c r="K70">
        <f t="shared" si="7"/>
        <v>-466.92415800217884</v>
      </c>
    </row>
    <row r="71" spans="1:11" x14ac:dyDescent="0.25">
      <c r="A71" s="1">
        <v>0.21180555555555555</v>
      </c>
      <c r="B71">
        <v>855.21428571428567</v>
      </c>
      <c r="C71">
        <v>1</v>
      </c>
      <c r="D71">
        <f t="shared" si="0"/>
        <v>0.2376858923261731</v>
      </c>
      <c r="E71">
        <f t="shared" si="1"/>
        <v>0.97134206981326143</v>
      </c>
      <c r="F71">
        <f t="shared" si="2"/>
        <v>1</v>
      </c>
      <c r="G71">
        <f t="shared" si="3"/>
        <v>0</v>
      </c>
      <c r="H71">
        <f t="shared" si="4"/>
        <v>1</v>
      </c>
      <c r="I71">
        <f t="shared" si="5"/>
        <v>0</v>
      </c>
      <c r="J71">
        <f t="shared" si="6"/>
        <v>1336.1166455680964</v>
      </c>
      <c r="K71">
        <f t="shared" si="7"/>
        <v>-480.90235985381071</v>
      </c>
    </row>
    <row r="72" spans="1:11" x14ac:dyDescent="0.25">
      <c r="A72" s="1">
        <v>0.21527777777777779</v>
      </c>
      <c r="B72">
        <v>875.92307692307691</v>
      </c>
      <c r="C72">
        <v>1</v>
      </c>
      <c r="D72">
        <f t="shared" si="0"/>
        <v>0.2164396139381029</v>
      </c>
      <c r="E72">
        <f t="shared" si="1"/>
        <v>0.97629600711993336</v>
      </c>
      <c r="F72">
        <f t="shared" si="2"/>
        <v>1</v>
      </c>
      <c r="G72">
        <f t="shared" si="3"/>
        <v>0</v>
      </c>
      <c r="H72">
        <f t="shared" si="4"/>
        <v>1</v>
      </c>
      <c r="I72">
        <f t="shared" si="5"/>
        <v>0</v>
      </c>
      <c r="J72">
        <f t="shared" si="6"/>
        <v>1350.9680570377154</v>
      </c>
      <c r="K72">
        <f t="shared" si="7"/>
        <v>-475.04498011463852</v>
      </c>
    </row>
    <row r="73" spans="1:11" x14ac:dyDescent="0.25">
      <c r="A73" s="1">
        <v>0.21875</v>
      </c>
      <c r="B73">
        <v>878.46153846153845</v>
      </c>
      <c r="C73">
        <v>1</v>
      </c>
      <c r="D73">
        <f t="shared" si="0"/>
        <v>0.19509032201612833</v>
      </c>
      <c r="E73">
        <f t="shared" si="1"/>
        <v>0.98078528040323043</v>
      </c>
      <c r="F73">
        <f t="shared" si="2"/>
        <v>1</v>
      </c>
      <c r="G73">
        <f t="shared" si="3"/>
        <v>0</v>
      </c>
      <c r="H73">
        <f t="shared" si="4"/>
        <v>1</v>
      </c>
      <c r="I73">
        <f t="shared" si="5"/>
        <v>0</v>
      </c>
      <c r="J73">
        <f t="shared" si="6"/>
        <v>1366.6856096578119</v>
      </c>
      <c r="K73">
        <f t="shared" si="7"/>
        <v>-488.22407119627348</v>
      </c>
    </row>
    <row r="74" spans="1:11" x14ac:dyDescent="0.25">
      <c r="A74" s="1">
        <v>0.22222222222222221</v>
      </c>
      <c r="B74">
        <v>896.46153846153845</v>
      </c>
      <c r="C74">
        <v>1</v>
      </c>
      <c r="D74">
        <f t="shared" si="0"/>
        <v>0.17364817766693041</v>
      </c>
      <c r="E74">
        <f t="shared" si="1"/>
        <v>0.98480775301220802</v>
      </c>
      <c r="F74">
        <f t="shared" si="2"/>
        <v>1</v>
      </c>
      <c r="G74">
        <f t="shared" si="3"/>
        <v>0</v>
      </c>
      <c r="H74">
        <f t="shared" si="4"/>
        <v>1</v>
      </c>
      <c r="I74">
        <f t="shared" si="5"/>
        <v>0</v>
      </c>
      <c r="J74">
        <f t="shared" si="6"/>
        <v>1383.2618227245982</v>
      </c>
      <c r="K74">
        <f t="shared" si="7"/>
        <v>-486.80028426305978</v>
      </c>
    </row>
    <row r="75" spans="1:11" x14ac:dyDescent="0.25">
      <c r="A75" s="1">
        <v>0.22569444444444445</v>
      </c>
      <c r="B75">
        <v>896.6</v>
      </c>
      <c r="C75">
        <v>1</v>
      </c>
      <c r="D75">
        <f t="shared" ref="D75:D138" si="8">COS(D$8*$A75*PI()*2)</f>
        <v>0.1521233861899168</v>
      </c>
      <c r="E75">
        <f t="shared" ref="E75:E138" si="9">SIN(E$8*$A75*PI()*2)</f>
        <v>0.98836151046776066</v>
      </c>
      <c r="F75">
        <f t="shared" ref="F75:F138" si="10">COS(F$8*$A75*PI()*2)</f>
        <v>1</v>
      </c>
      <c r="G75">
        <f t="shared" ref="G75:G138" si="11">SIN(G$8*$A75*PI()*2)</f>
        <v>0</v>
      </c>
      <c r="H75">
        <f t="shared" ref="H75:H138" si="12">COS(H$8*$A75*PI()*2)</f>
        <v>1</v>
      </c>
      <c r="I75">
        <f t="shared" ref="I75:I138" si="13">SIN(I$8*$A75*PI()*2)</f>
        <v>0</v>
      </c>
      <c r="J75">
        <f t="shared" ref="J75:J138" si="14">SUMPRODUCT($C$6:$I$6,C75:I75)</f>
        <v>1400.6888068584194</v>
      </c>
      <c r="K75">
        <f t="shared" ref="K75:K138" si="15">B75-J75</f>
        <v>-504.08880685841939</v>
      </c>
    </row>
    <row r="76" spans="1:11" x14ac:dyDescent="0.25">
      <c r="A76" s="1">
        <v>0.22916666666666666</v>
      </c>
      <c r="B76">
        <v>926.14285714285711</v>
      </c>
      <c r="C76">
        <v>1</v>
      </c>
      <c r="D76">
        <f t="shared" si="8"/>
        <v>0.13052619222005171</v>
      </c>
      <c r="E76">
        <f t="shared" si="9"/>
        <v>0.99144486137381038</v>
      </c>
      <c r="F76">
        <f t="shared" si="10"/>
        <v>1</v>
      </c>
      <c r="G76">
        <f t="shared" si="11"/>
        <v>0</v>
      </c>
      <c r="H76">
        <f t="shared" si="12"/>
        <v>1</v>
      </c>
      <c r="I76">
        <f t="shared" si="13"/>
        <v>0</v>
      </c>
      <c r="J76">
        <f t="shared" si="14"/>
        <v>1418.9582677586695</v>
      </c>
      <c r="K76">
        <f t="shared" si="15"/>
        <v>-492.81541061581243</v>
      </c>
    </row>
    <row r="77" spans="1:11" x14ac:dyDescent="0.25">
      <c r="A77" s="1">
        <v>0.23263888888888887</v>
      </c>
      <c r="B77">
        <v>926.33333333333337</v>
      </c>
      <c r="C77">
        <v>1</v>
      </c>
      <c r="D77">
        <f t="shared" si="8"/>
        <v>0.10886687485196474</v>
      </c>
      <c r="E77">
        <f t="shared" si="9"/>
        <v>0.99405633822231965</v>
      </c>
      <c r="F77">
        <f t="shared" si="10"/>
        <v>1</v>
      </c>
      <c r="G77">
        <f t="shared" si="11"/>
        <v>0</v>
      </c>
      <c r="H77">
        <f t="shared" si="12"/>
        <v>1</v>
      </c>
      <c r="I77">
        <f t="shared" si="13"/>
        <v>0</v>
      </c>
      <c r="J77">
        <f t="shared" si="14"/>
        <v>1438.0615101514313</v>
      </c>
      <c r="K77">
        <f t="shared" si="15"/>
        <v>-511.72817681809795</v>
      </c>
    </row>
    <row r="78" spans="1:11" x14ac:dyDescent="0.25">
      <c r="A78" s="1">
        <v>0.23611111111111113</v>
      </c>
      <c r="B78">
        <v>946.23076923076928</v>
      </c>
      <c r="C78">
        <v>1</v>
      </c>
      <c r="D78">
        <f t="shared" si="8"/>
        <v>8.7155742747658138E-2</v>
      </c>
      <c r="E78">
        <f t="shared" si="9"/>
        <v>0.99619469809174555</v>
      </c>
      <c r="F78">
        <f t="shared" si="10"/>
        <v>1</v>
      </c>
      <c r="G78">
        <f t="shared" si="11"/>
        <v>0</v>
      </c>
      <c r="H78">
        <f t="shared" si="12"/>
        <v>1</v>
      </c>
      <c r="I78">
        <f t="shared" si="13"/>
        <v>0</v>
      </c>
      <c r="J78">
        <f t="shared" si="14"/>
        <v>1457.9894419279544</v>
      </c>
      <c r="K78">
        <f t="shared" si="15"/>
        <v>-511.75867269718515</v>
      </c>
    </row>
    <row r="79" spans="1:11" x14ac:dyDescent="0.25">
      <c r="A79" s="1">
        <v>0.23958333333333334</v>
      </c>
      <c r="B79">
        <v>948.92857142857144</v>
      </c>
      <c r="C79">
        <v>1</v>
      </c>
      <c r="D79">
        <f t="shared" si="8"/>
        <v>6.5403129230143048E-2</v>
      </c>
      <c r="E79">
        <f t="shared" si="9"/>
        <v>0.99785892323860348</v>
      </c>
      <c r="F79">
        <f t="shared" si="10"/>
        <v>1</v>
      </c>
      <c r="G79">
        <f t="shared" si="11"/>
        <v>0</v>
      </c>
      <c r="H79">
        <f t="shared" si="12"/>
        <v>1</v>
      </c>
      <c r="I79">
        <f t="shared" si="13"/>
        <v>0</v>
      </c>
      <c r="J79">
        <f t="shared" si="14"/>
        <v>1478.7325784720058</v>
      </c>
      <c r="K79">
        <f t="shared" si="15"/>
        <v>-529.80400704343435</v>
      </c>
    </row>
    <row r="80" spans="1:11" x14ac:dyDescent="0.25">
      <c r="A80" s="1">
        <v>0.24305555555555555</v>
      </c>
      <c r="B80">
        <v>966.76923076923072</v>
      </c>
      <c r="C80">
        <v>1</v>
      </c>
      <c r="D80">
        <f t="shared" si="8"/>
        <v>4.3619387365336007E-2</v>
      </c>
      <c r="E80">
        <f t="shared" si="9"/>
        <v>0.9990482215818578</v>
      </c>
      <c r="F80">
        <f t="shared" si="10"/>
        <v>1</v>
      </c>
      <c r="G80">
        <f t="shared" si="11"/>
        <v>0</v>
      </c>
      <c r="H80">
        <f t="shared" si="12"/>
        <v>1</v>
      </c>
      <c r="I80">
        <f t="shared" si="13"/>
        <v>0</v>
      </c>
      <c r="J80">
        <f t="shared" si="14"/>
        <v>1500.2810471740347</v>
      </c>
      <c r="K80">
        <f t="shared" si="15"/>
        <v>-533.51181640480399</v>
      </c>
    </row>
    <row r="81" spans="1:11" x14ac:dyDescent="0.25">
      <c r="A81" s="1">
        <v>0.24652777777777779</v>
      </c>
      <c r="B81">
        <v>973.75</v>
      </c>
      <c r="C81">
        <v>1</v>
      </c>
      <c r="D81">
        <f t="shared" si="8"/>
        <v>2.1814885034561159E-2</v>
      </c>
      <c r="E81">
        <f t="shared" si="9"/>
        <v>0.99976202707990913</v>
      </c>
      <c r="F81">
        <f t="shared" si="10"/>
        <v>1</v>
      </c>
      <c r="G81">
        <f t="shared" si="11"/>
        <v>0</v>
      </c>
      <c r="H81">
        <f t="shared" si="12"/>
        <v>1</v>
      </c>
      <c r="I81">
        <f t="shared" si="13"/>
        <v>0</v>
      </c>
      <c r="J81">
        <f t="shared" si="14"/>
        <v>1522.6245921300003</v>
      </c>
      <c r="K81">
        <f t="shared" si="15"/>
        <v>-548.87459213000034</v>
      </c>
    </row>
    <row r="82" spans="1:11" x14ac:dyDescent="0.25">
      <c r="A82" s="1">
        <v>0.25</v>
      </c>
      <c r="B82">
        <v>1000.6153846153846</v>
      </c>
      <c r="C82">
        <v>1</v>
      </c>
      <c r="D82">
        <f t="shared" si="8"/>
        <v>6.1257422745431001E-17</v>
      </c>
      <c r="E82">
        <f t="shared" si="9"/>
        <v>1</v>
      </c>
      <c r="F82">
        <f t="shared" si="10"/>
        <v>1</v>
      </c>
      <c r="G82">
        <f t="shared" si="11"/>
        <v>0</v>
      </c>
      <c r="H82">
        <f t="shared" si="12"/>
        <v>1</v>
      </c>
      <c r="I82">
        <f t="shared" si="13"/>
        <v>0</v>
      </c>
      <c r="J82">
        <f t="shared" si="14"/>
        <v>1545.7525790226262</v>
      </c>
      <c r="K82">
        <f t="shared" si="15"/>
        <v>-545.13719440724151</v>
      </c>
    </row>
    <row r="83" spans="1:11" x14ac:dyDescent="0.25">
      <c r="A83" s="1">
        <v>0.25347222222222221</v>
      </c>
      <c r="B83">
        <v>1001.5714285714286</v>
      </c>
      <c r="C83">
        <v>1</v>
      </c>
      <c r="D83">
        <f t="shared" si="8"/>
        <v>-2.1814885034561034E-2</v>
      </c>
      <c r="E83">
        <f t="shared" si="9"/>
        <v>0.99976202707990913</v>
      </c>
      <c r="F83">
        <f t="shared" si="10"/>
        <v>1</v>
      </c>
      <c r="G83">
        <f t="shared" si="11"/>
        <v>0</v>
      </c>
      <c r="H83">
        <f t="shared" si="12"/>
        <v>1</v>
      </c>
      <c r="I83">
        <f t="shared" si="13"/>
        <v>0</v>
      </c>
      <c r="J83">
        <f t="shared" si="14"/>
        <v>1569.6540001827586</v>
      </c>
      <c r="K83">
        <f t="shared" si="15"/>
        <v>-568.08257161133008</v>
      </c>
    </row>
    <row r="84" spans="1:11" x14ac:dyDescent="0.25">
      <c r="A84" s="1">
        <v>0.25694444444444448</v>
      </c>
      <c r="B84">
        <v>1041.1428571428571</v>
      </c>
      <c r="C84">
        <v>1</v>
      </c>
      <c r="D84">
        <f t="shared" si="8"/>
        <v>-4.3619387365336111E-2</v>
      </c>
      <c r="E84">
        <f t="shared" si="9"/>
        <v>0.9990482215818578</v>
      </c>
      <c r="F84">
        <f t="shared" si="10"/>
        <v>1</v>
      </c>
      <c r="G84">
        <f t="shared" si="11"/>
        <v>0</v>
      </c>
      <c r="H84">
        <f t="shared" si="12"/>
        <v>1</v>
      </c>
      <c r="I84">
        <f t="shared" si="13"/>
        <v>0</v>
      </c>
      <c r="J84">
        <f t="shared" si="14"/>
        <v>1594.3174798284224</v>
      </c>
      <c r="K84">
        <f t="shared" si="15"/>
        <v>-553.17462268556528</v>
      </c>
    </row>
    <row r="85" spans="1:11" x14ac:dyDescent="0.25">
      <c r="A85" s="1">
        <v>0.26041666666666669</v>
      </c>
      <c r="B85">
        <v>1040</v>
      </c>
      <c r="C85">
        <v>1</v>
      </c>
      <c r="D85">
        <f t="shared" si="8"/>
        <v>-6.5403129230143145E-2</v>
      </c>
      <c r="E85">
        <f t="shared" si="9"/>
        <v>0.99785892323860348</v>
      </c>
      <c r="F85">
        <f t="shared" si="10"/>
        <v>1</v>
      </c>
      <c r="G85">
        <f t="shared" si="11"/>
        <v>0</v>
      </c>
      <c r="H85">
        <f t="shared" si="12"/>
        <v>1</v>
      </c>
      <c r="I85">
        <f t="shared" si="13"/>
        <v>0</v>
      </c>
      <c r="J85">
        <f t="shared" si="14"/>
        <v>1619.7312794790757</v>
      </c>
      <c r="K85">
        <f t="shared" si="15"/>
        <v>-579.73127947907574</v>
      </c>
    </row>
    <row r="86" spans="1:11" x14ac:dyDescent="0.25">
      <c r="A86" s="1">
        <v>0.2638888888888889</v>
      </c>
      <c r="B86">
        <v>1175.2307692307693</v>
      </c>
      <c r="C86">
        <v>1</v>
      </c>
      <c r="D86">
        <f t="shared" si="8"/>
        <v>-8.7155742747658235E-2</v>
      </c>
      <c r="E86">
        <f t="shared" si="9"/>
        <v>0.99619469809174555</v>
      </c>
      <c r="F86">
        <f t="shared" si="10"/>
        <v>1</v>
      </c>
      <c r="G86">
        <f t="shared" si="11"/>
        <v>0</v>
      </c>
      <c r="H86">
        <f t="shared" si="12"/>
        <v>1</v>
      </c>
      <c r="I86">
        <f t="shared" si="13"/>
        <v>0</v>
      </c>
      <c r="J86">
        <f t="shared" si="14"/>
        <v>1645.8833035424914</v>
      </c>
      <c r="K86">
        <f t="shared" si="15"/>
        <v>-470.65253431172209</v>
      </c>
    </row>
    <row r="87" spans="1:11" x14ac:dyDescent="0.25">
      <c r="A87" s="1">
        <v>0.2673611111111111</v>
      </c>
      <c r="B87">
        <v>1168.6363636363637</v>
      </c>
      <c r="C87">
        <v>1</v>
      </c>
      <c r="D87">
        <f t="shared" si="8"/>
        <v>-0.10886687485196439</v>
      </c>
      <c r="E87">
        <f t="shared" si="9"/>
        <v>0.99405633822231965</v>
      </c>
      <c r="F87">
        <f t="shared" si="10"/>
        <v>1</v>
      </c>
      <c r="G87">
        <f t="shared" si="11"/>
        <v>0</v>
      </c>
      <c r="H87">
        <f t="shared" si="12"/>
        <v>1</v>
      </c>
      <c r="I87">
        <f t="shared" si="13"/>
        <v>0</v>
      </c>
      <c r="J87">
        <f t="shared" si="14"/>
        <v>1672.7611050716037</v>
      </c>
      <c r="K87">
        <f t="shared" si="15"/>
        <v>-504.12474143523991</v>
      </c>
    </row>
    <row r="88" spans="1:11" x14ac:dyDescent="0.25">
      <c r="A88" s="1">
        <v>0.27083333333333331</v>
      </c>
      <c r="B88">
        <v>1297.1428571428571</v>
      </c>
      <c r="C88">
        <v>1</v>
      </c>
      <c r="D88">
        <f t="shared" si="8"/>
        <v>-0.13052619222005138</v>
      </c>
      <c r="E88">
        <f t="shared" si="9"/>
        <v>0.99144486137381049</v>
      </c>
      <c r="F88">
        <f t="shared" si="10"/>
        <v>1</v>
      </c>
      <c r="G88">
        <f t="shared" si="11"/>
        <v>0</v>
      </c>
      <c r="H88">
        <f t="shared" si="12"/>
        <v>1</v>
      </c>
      <c r="I88">
        <f t="shared" si="13"/>
        <v>0</v>
      </c>
      <c r="J88">
        <f t="shared" si="14"/>
        <v>1700.3518916885826</v>
      </c>
      <c r="K88">
        <f t="shared" si="15"/>
        <v>-403.20903454572544</v>
      </c>
    </row>
    <row r="89" spans="1:11" x14ac:dyDescent="0.25">
      <c r="A89" s="1">
        <v>0.27430555555555552</v>
      </c>
      <c r="B89">
        <v>1294.4615384615386</v>
      </c>
      <c r="C89">
        <v>1</v>
      </c>
      <c r="D89">
        <f t="shared" si="8"/>
        <v>-0.15212338618991647</v>
      </c>
      <c r="E89">
        <f t="shared" si="9"/>
        <v>0.98836151046776077</v>
      </c>
      <c r="F89">
        <f t="shared" si="10"/>
        <v>1</v>
      </c>
      <c r="G89">
        <f t="shared" si="11"/>
        <v>0</v>
      </c>
      <c r="H89">
        <f t="shared" si="12"/>
        <v>1</v>
      </c>
      <c r="I89">
        <f t="shared" si="13"/>
        <v>0</v>
      </c>
      <c r="J89">
        <f t="shared" si="14"/>
        <v>1728.64253167331</v>
      </c>
      <c r="K89">
        <f t="shared" si="15"/>
        <v>-434.18099321177147</v>
      </c>
    </row>
    <row r="90" spans="1:11" x14ac:dyDescent="0.25">
      <c r="A90" s="1">
        <v>0.27777777777777779</v>
      </c>
      <c r="B90">
        <v>1379.909090909091</v>
      </c>
      <c r="C90">
        <v>1</v>
      </c>
      <c r="D90">
        <f t="shared" si="8"/>
        <v>-0.1736481776669303</v>
      </c>
      <c r="E90">
        <f t="shared" si="9"/>
        <v>0.98480775301220802</v>
      </c>
      <c r="F90">
        <f t="shared" si="10"/>
        <v>1</v>
      </c>
      <c r="G90">
        <f t="shared" si="11"/>
        <v>0</v>
      </c>
      <c r="H90">
        <f t="shared" si="12"/>
        <v>1</v>
      </c>
      <c r="I90">
        <f t="shared" si="13"/>
        <v>0</v>
      </c>
      <c r="J90">
        <f t="shared" si="14"/>
        <v>1757.6195602133691</v>
      </c>
      <c r="K90">
        <f t="shared" si="15"/>
        <v>-377.71046930427815</v>
      </c>
    </row>
    <row r="91" spans="1:11" x14ac:dyDescent="0.25">
      <c r="A91" s="1">
        <v>0.28125</v>
      </c>
      <c r="B91">
        <v>1384.2307692307693</v>
      </c>
      <c r="C91">
        <v>1</v>
      </c>
      <c r="D91">
        <f t="shared" si="8"/>
        <v>-0.19509032201612819</v>
      </c>
      <c r="E91">
        <f t="shared" si="9"/>
        <v>0.98078528040323043</v>
      </c>
      <c r="F91">
        <f t="shared" si="10"/>
        <v>1</v>
      </c>
      <c r="G91">
        <f t="shared" si="11"/>
        <v>0</v>
      </c>
      <c r="H91">
        <f t="shared" si="12"/>
        <v>1</v>
      </c>
      <c r="I91">
        <f t="shared" si="13"/>
        <v>0</v>
      </c>
      <c r="J91">
        <f t="shared" si="14"/>
        <v>1787.2691858125652</v>
      </c>
      <c r="K91">
        <f t="shared" si="15"/>
        <v>-403.0384165817959</v>
      </c>
    </row>
    <row r="92" spans="1:11" x14ac:dyDescent="0.25">
      <c r="A92" s="1">
        <v>0.28472222222222221</v>
      </c>
      <c r="B92">
        <v>1512.25</v>
      </c>
      <c r="C92">
        <v>1</v>
      </c>
      <c r="D92">
        <f t="shared" si="8"/>
        <v>-0.21643961393810279</v>
      </c>
      <c r="E92">
        <f t="shared" si="9"/>
        <v>0.97629600711993336</v>
      </c>
      <c r="F92">
        <f t="shared" si="10"/>
        <v>1</v>
      </c>
      <c r="G92">
        <f t="shared" si="11"/>
        <v>0</v>
      </c>
      <c r="H92">
        <f t="shared" si="12"/>
        <v>1</v>
      </c>
      <c r="I92">
        <f t="shared" si="13"/>
        <v>0</v>
      </c>
      <c r="J92">
        <f t="shared" si="14"/>
        <v>1817.5772968549313</v>
      </c>
      <c r="K92">
        <f t="shared" si="15"/>
        <v>-305.32729685493132</v>
      </c>
    </row>
    <row r="93" spans="1:11" x14ac:dyDescent="0.25">
      <c r="A93" s="1">
        <v>0.28819444444444448</v>
      </c>
      <c r="B93">
        <v>1499.75</v>
      </c>
      <c r="C93">
        <v>1</v>
      </c>
      <c r="D93">
        <f t="shared" si="8"/>
        <v>-0.23768589232617318</v>
      </c>
      <c r="E93">
        <f t="shared" si="9"/>
        <v>0.97134206981326143</v>
      </c>
      <c r="F93">
        <f t="shared" si="10"/>
        <v>1</v>
      </c>
      <c r="G93">
        <f t="shared" si="11"/>
        <v>0</v>
      </c>
      <c r="H93">
        <f t="shared" si="12"/>
        <v>1</v>
      </c>
      <c r="I93">
        <f t="shared" si="13"/>
        <v>0</v>
      </c>
      <c r="J93">
        <f t="shared" si="14"/>
        <v>1848.5294683210941</v>
      </c>
      <c r="K93">
        <f t="shared" si="15"/>
        <v>-348.7794683210941</v>
      </c>
    </row>
    <row r="94" spans="1:11" x14ac:dyDescent="0.25">
      <c r="A94" s="1">
        <v>0.29166666666666669</v>
      </c>
      <c r="B94">
        <v>1632.7857142857142</v>
      </c>
      <c r="C94">
        <v>1</v>
      </c>
      <c r="D94">
        <f t="shared" si="8"/>
        <v>-0.25881904510252085</v>
      </c>
      <c r="E94">
        <f t="shared" si="9"/>
        <v>0.96592582628906831</v>
      </c>
      <c r="F94">
        <f t="shared" si="10"/>
        <v>1</v>
      </c>
      <c r="G94">
        <f t="shared" si="11"/>
        <v>0</v>
      </c>
      <c r="H94">
        <f t="shared" si="12"/>
        <v>1</v>
      </c>
      <c r="I94">
        <f t="shared" si="13"/>
        <v>0</v>
      </c>
      <c r="J94">
        <f t="shared" si="14"/>
        <v>1880.1109686537982</v>
      </c>
      <c r="K94">
        <f t="shared" si="15"/>
        <v>-247.32525436808396</v>
      </c>
    </row>
    <row r="95" spans="1:11" x14ac:dyDescent="0.25">
      <c r="A95" s="1">
        <v>0.2951388888888889</v>
      </c>
      <c r="B95">
        <v>1637</v>
      </c>
      <c r="C95">
        <v>1</v>
      </c>
      <c r="D95">
        <f t="shared" si="8"/>
        <v>-0.27982901403099208</v>
      </c>
      <c r="E95">
        <f t="shared" si="9"/>
        <v>0.96004985438592871</v>
      </c>
      <c r="F95">
        <f t="shared" si="10"/>
        <v>1</v>
      </c>
      <c r="G95">
        <f t="shared" si="11"/>
        <v>0</v>
      </c>
      <c r="H95">
        <f t="shared" si="12"/>
        <v>1</v>
      </c>
      <c r="I95">
        <f t="shared" si="13"/>
        <v>0</v>
      </c>
      <c r="J95">
        <f t="shared" si="14"/>
        <v>1912.3067667693338</v>
      </c>
      <c r="K95">
        <f t="shared" si="15"/>
        <v>-275.30676676933376</v>
      </c>
    </row>
    <row r="96" spans="1:11" x14ac:dyDescent="0.25">
      <c r="A96" s="1">
        <v>0.2986111111111111</v>
      </c>
      <c r="B96">
        <v>1774.8461538461538</v>
      </c>
      <c r="C96">
        <v>1</v>
      </c>
      <c r="D96">
        <f t="shared" si="8"/>
        <v>-0.30070579950427295</v>
      </c>
      <c r="E96">
        <f t="shared" si="9"/>
        <v>0.95371695074822693</v>
      </c>
      <c r="F96">
        <f t="shared" si="10"/>
        <v>1</v>
      </c>
      <c r="G96">
        <f t="shared" si="11"/>
        <v>0</v>
      </c>
      <c r="H96">
        <f t="shared" si="12"/>
        <v>1</v>
      </c>
      <c r="I96">
        <f t="shared" si="13"/>
        <v>0</v>
      </c>
      <c r="J96">
        <f t="shared" si="14"/>
        <v>1945.1015392115175</v>
      </c>
      <c r="K96">
        <f t="shared" si="15"/>
        <v>-170.25538536536374</v>
      </c>
    </row>
    <row r="97" spans="1:11" x14ac:dyDescent="0.25">
      <c r="A97" s="1">
        <v>0.30208333333333331</v>
      </c>
      <c r="B97">
        <v>1769.4285714285713</v>
      </c>
      <c r="C97">
        <v>1</v>
      </c>
      <c r="D97">
        <f t="shared" si="8"/>
        <v>-0.32143946530316136</v>
      </c>
      <c r="E97">
        <f t="shared" si="9"/>
        <v>0.94693012949510569</v>
      </c>
      <c r="F97">
        <f t="shared" si="10"/>
        <v>1</v>
      </c>
      <c r="G97">
        <f t="shared" si="11"/>
        <v>0</v>
      </c>
      <c r="H97">
        <f t="shared" si="12"/>
        <v>1</v>
      </c>
      <c r="I97">
        <f t="shared" si="13"/>
        <v>0</v>
      </c>
      <c r="J97">
        <f t="shared" si="14"/>
        <v>1978.4796774448248</v>
      </c>
      <c r="K97">
        <f t="shared" si="15"/>
        <v>-209.05110601625347</v>
      </c>
    </row>
    <row r="98" spans="1:11" x14ac:dyDescent="0.25">
      <c r="A98" s="1">
        <v>0.30555555555555552</v>
      </c>
      <c r="B98">
        <v>2031.8571428571429</v>
      </c>
      <c r="C98">
        <v>1</v>
      </c>
      <c r="D98">
        <f t="shared" si="8"/>
        <v>-0.34202014332566849</v>
      </c>
      <c r="E98">
        <f t="shared" si="9"/>
        <v>0.93969262078590843</v>
      </c>
      <c r="F98">
        <f t="shared" si="10"/>
        <v>1</v>
      </c>
      <c r="G98">
        <f t="shared" si="11"/>
        <v>0</v>
      </c>
      <c r="H98">
        <f t="shared" si="12"/>
        <v>1</v>
      </c>
      <c r="I98">
        <f t="shared" si="13"/>
        <v>0</v>
      </c>
      <c r="J98">
        <f t="shared" si="14"/>
        <v>2012.4252952832114</v>
      </c>
      <c r="K98">
        <f t="shared" si="15"/>
        <v>19.431847573931464</v>
      </c>
    </row>
    <row r="99" spans="1:11" x14ac:dyDescent="0.25">
      <c r="A99" s="1">
        <v>0.30902777777777779</v>
      </c>
      <c r="B99">
        <v>2031.3333333333333</v>
      </c>
      <c r="C99">
        <v>1</v>
      </c>
      <c r="D99">
        <f t="shared" si="8"/>
        <v>-0.36243803828370158</v>
      </c>
      <c r="E99">
        <f t="shared" si="9"/>
        <v>0.93200786928279855</v>
      </c>
      <c r="F99">
        <f t="shared" si="10"/>
        <v>1</v>
      </c>
      <c r="G99">
        <f t="shared" si="11"/>
        <v>0</v>
      </c>
      <c r="H99">
        <f t="shared" si="12"/>
        <v>1</v>
      </c>
      <c r="I99">
        <f t="shared" si="13"/>
        <v>0</v>
      </c>
      <c r="J99">
        <f t="shared" si="14"/>
        <v>2046.9222364510738</v>
      </c>
      <c r="K99">
        <f t="shared" si="15"/>
        <v>-15.588903117740529</v>
      </c>
    </row>
    <row r="100" spans="1:11" x14ac:dyDescent="0.25">
      <c r="A100" s="1">
        <v>0.3125</v>
      </c>
      <c r="B100">
        <v>2232.7857142857142</v>
      </c>
      <c r="C100">
        <v>1</v>
      </c>
      <c r="D100">
        <f t="shared" si="8"/>
        <v>-0.38268343236508973</v>
      </c>
      <c r="E100">
        <f t="shared" si="9"/>
        <v>0.92387953251128674</v>
      </c>
      <c r="F100">
        <f t="shared" si="10"/>
        <v>1</v>
      </c>
      <c r="G100">
        <f t="shared" si="11"/>
        <v>0</v>
      </c>
      <c r="H100">
        <f t="shared" si="12"/>
        <v>1</v>
      </c>
      <c r="I100">
        <f t="shared" si="13"/>
        <v>0</v>
      </c>
      <c r="J100">
        <f t="shared" si="14"/>
        <v>2081.9540822727649</v>
      </c>
      <c r="K100">
        <f t="shared" si="15"/>
        <v>150.83163201294929</v>
      </c>
    </row>
    <row r="101" spans="1:11" x14ac:dyDescent="0.25">
      <c r="A101" s="1">
        <v>0.31597222222222221</v>
      </c>
      <c r="B101">
        <v>2237.8461538461538</v>
      </c>
      <c r="C101">
        <v>1</v>
      </c>
      <c r="D101">
        <f t="shared" si="8"/>
        <v>-0.40274668985873713</v>
      </c>
      <c r="E101">
        <f t="shared" si="9"/>
        <v>0.91531147911944721</v>
      </c>
      <c r="F101">
        <f t="shared" si="10"/>
        <v>1</v>
      </c>
      <c r="G101">
        <f t="shared" si="11"/>
        <v>0</v>
      </c>
      <c r="H101">
        <f t="shared" si="12"/>
        <v>1</v>
      </c>
      <c r="I101">
        <f t="shared" si="13"/>
        <v>0</v>
      </c>
      <c r="J101">
        <f t="shared" si="14"/>
        <v>2117.5041594869913</v>
      </c>
      <c r="K101">
        <f t="shared" si="15"/>
        <v>120.34199435916253</v>
      </c>
    </row>
    <row r="102" spans="1:11" x14ac:dyDescent="0.25">
      <c r="A102" s="1">
        <v>0.31944444444444448</v>
      </c>
      <c r="B102">
        <v>2404.3636363636365</v>
      </c>
      <c r="C102">
        <v>1</v>
      </c>
      <c r="D102">
        <f t="shared" si="8"/>
        <v>-0.42261826174069972</v>
      </c>
      <c r="E102">
        <f t="shared" si="9"/>
        <v>0.90630778703664983</v>
      </c>
      <c r="F102">
        <f t="shared" si="10"/>
        <v>1</v>
      </c>
      <c r="G102">
        <f t="shared" si="11"/>
        <v>0</v>
      </c>
      <c r="H102">
        <f t="shared" si="12"/>
        <v>1</v>
      </c>
      <c r="I102">
        <f t="shared" si="13"/>
        <v>0</v>
      </c>
      <c r="J102">
        <f t="shared" si="14"/>
        <v>2153.5555481823858</v>
      </c>
      <c r="K102">
        <f t="shared" si="15"/>
        <v>250.8080881812507</v>
      </c>
    </row>
    <row r="103" spans="1:11" x14ac:dyDescent="0.25">
      <c r="A103" s="1">
        <v>0.32291666666666669</v>
      </c>
      <c r="B103">
        <v>2396.5714285714284</v>
      </c>
      <c r="C103">
        <v>1</v>
      </c>
      <c r="D103">
        <f t="shared" si="8"/>
        <v>-0.44228869021900113</v>
      </c>
      <c r="E103">
        <f t="shared" si="9"/>
        <v>0.89687274153268837</v>
      </c>
      <c r="F103">
        <f t="shared" si="10"/>
        <v>1</v>
      </c>
      <c r="G103">
        <f t="shared" si="11"/>
        <v>0</v>
      </c>
      <c r="H103">
        <f t="shared" si="12"/>
        <v>1</v>
      </c>
      <c r="I103">
        <f t="shared" si="13"/>
        <v>0</v>
      </c>
      <c r="J103">
        <f t="shared" si="14"/>
        <v>2190.091089850464</v>
      </c>
      <c r="K103">
        <f t="shared" si="15"/>
        <v>206.48033872096448</v>
      </c>
    </row>
    <row r="104" spans="1:11" x14ac:dyDescent="0.25">
      <c r="A104" s="1">
        <v>0.3263888888888889</v>
      </c>
      <c r="B104">
        <v>2575.2857142857142</v>
      </c>
      <c r="C104">
        <v>1</v>
      </c>
      <c r="D104">
        <f t="shared" si="8"/>
        <v>-0.46174861323503374</v>
      </c>
      <c r="E104">
        <f t="shared" si="9"/>
        <v>0.88701083317822182</v>
      </c>
      <c r="F104">
        <f t="shared" si="10"/>
        <v>1</v>
      </c>
      <c r="G104">
        <f t="shared" si="11"/>
        <v>0</v>
      </c>
      <c r="H104">
        <f t="shared" si="12"/>
        <v>1</v>
      </c>
      <c r="I104">
        <f t="shared" si="13"/>
        <v>0</v>
      </c>
      <c r="J104">
        <f t="shared" si="14"/>
        <v>2227.0933955521518</v>
      </c>
      <c r="K104">
        <f t="shared" si="15"/>
        <v>348.19231873356239</v>
      </c>
    </row>
    <row r="105" spans="1:11" x14ac:dyDescent="0.25">
      <c r="A105" s="1">
        <v>0.3298611111111111</v>
      </c>
      <c r="B105">
        <v>2579.2727272727275</v>
      </c>
      <c r="C105">
        <v>1</v>
      </c>
      <c r="D105">
        <f t="shared" si="8"/>
        <v>-0.48098876891938747</v>
      </c>
      <c r="E105">
        <f t="shared" si="9"/>
        <v>0.8767267557075078</v>
      </c>
      <c r="F105">
        <f t="shared" si="10"/>
        <v>1</v>
      </c>
      <c r="G105">
        <f t="shared" si="11"/>
        <v>0</v>
      </c>
      <c r="H105">
        <f t="shared" si="12"/>
        <v>1</v>
      </c>
      <c r="I105">
        <f t="shared" si="13"/>
        <v>0</v>
      </c>
      <c r="J105">
        <f t="shared" si="14"/>
        <v>2264.5448541939741</v>
      </c>
      <c r="K105">
        <f t="shared" si="15"/>
        <v>314.72787307875342</v>
      </c>
    </row>
    <row r="106" spans="1:11" x14ac:dyDescent="0.25">
      <c r="A106" s="1">
        <v>0.33333333333333331</v>
      </c>
      <c r="B106">
        <v>2722.8571428571427</v>
      </c>
      <c r="C106">
        <v>1</v>
      </c>
      <c r="D106">
        <f t="shared" si="8"/>
        <v>-0.49999999999999978</v>
      </c>
      <c r="E106">
        <f t="shared" si="9"/>
        <v>0.86602540378443871</v>
      </c>
      <c r="F106">
        <f t="shared" si="10"/>
        <v>1</v>
      </c>
      <c r="G106">
        <f t="shared" si="11"/>
        <v>0</v>
      </c>
      <c r="H106">
        <f t="shared" si="12"/>
        <v>1</v>
      </c>
      <c r="I106">
        <f t="shared" si="13"/>
        <v>0</v>
      </c>
      <c r="J106">
        <f t="shared" si="14"/>
        <v>2302.4276409099798</v>
      </c>
      <c r="K106">
        <f t="shared" si="15"/>
        <v>420.42950194716286</v>
      </c>
    </row>
    <row r="107" spans="1:11" x14ac:dyDescent="0.25">
      <c r="A107" s="1">
        <v>0.33680555555555558</v>
      </c>
      <c r="B107">
        <v>2731.3846153846152</v>
      </c>
      <c r="C107">
        <v>1</v>
      </c>
      <c r="D107">
        <f t="shared" si="8"/>
        <v>-0.51877325816052167</v>
      </c>
      <c r="E107">
        <f t="shared" si="9"/>
        <v>0.85491187067294649</v>
      </c>
      <c r="F107">
        <f t="shared" si="10"/>
        <v>1</v>
      </c>
      <c r="G107">
        <f t="shared" si="11"/>
        <v>0</v>
      </c>
      <c r="H107">
        <f t="shared" si="12"/>
        <v>1</v>
      </c>
      <c r="I107">
        <f t="shared" si="13"/>
        <v>0</v>
      </c>
      <c r="J107">
        <f t="shared" si="14"/>
        <v>2340.7237255454183</v>
      </c>
      <c r="K107">
        <f t="shared" si="15"/>
        <v>390.6608898391969</v>
      </c>
    </row>
    <row r="108" spans="1:11" x14ac:dyDescent="0.25">
      <c r="A108" s="1">
        <v>0.34027777777777773</v>
      </c>
      <c r="B108">
        <v>2889.6428571428573</v>
      </c>
      <c r="C108">
        <v>1</v>
      </c>
      <c r="D108">
        <f t="shared" si="8"/>
        <v>-0.53729960834682355</v>
      </c>
      <c r="E108">
        <f t="shared" si="9"/>
        <v>0.84339144581288583</v>
      </c>
      <c r="F108">
        <f t="shared" si="10"/>
        <v>1</v>
      </c>
      <c r="G108">
        <f t="shared" si="11"/>
        <v>0</v>
      </c>
      <c r="H108">
        <f t="shared" si="12"/>
        <v>1</v>
      </c>
      <c r="I108">
        <f t="shared" si="13"/>
        <v>0</v>
      </c>
      <c r="J108">
        <f t="shared" si="14"/>
        <v>2379.41488123811</v>
      </c>
      <c r="K108">
        <f t="shared" si="15"/>
        <v>510.22797590474738</v>
      </c>
    </row>
    <row r="109" spans="1:11" x14ac:dyDescent="0.25">
      <c r="A109" s="1">
        <v>0.34375</v>
      </c>
      <c r="B109">
        <v>2887.3076923076924</v>
      </c>
      <c r="C109">
        <v>1</v>
      </c>
      <c r="D109">
        <f t="shared" si="8"/>
        <v>-0.55557023301960196</v>
      </c>
      <c r="E109">
        <f t="shared" si="9"/>
        <v>0.83146961230254546</v>
      </c>
      <c r="F109">
        <f t="shared" si="10"/>
        <v>1</v>
      </c>
      <c r="G109">
        <f t="shared" si="11"/>
        <v>0</v>
      </c>
      <c r="H109">
        <f t="shared" si="12"/>
        <v>1</v>
      </c>
      <c r="I109">
        <f t="shared" si="13"/>
        <v>0</v>
      </c>
      <c r="J109">
        <f t="shared" si="14"/>
        <v>2418.4826930934532</v>
      </c>
      <c r="K109">
        <f t="shared" si="15"/>
        <v>468.82499921423914</v>
      </c>
    </row>
    <row r="110" spans="1:11" x14ac:dyDescent="0.25">
      <c r="A110" s="1">
        <v>0.34722222222222227</v>
      </c>
      <c r="B110">
        <v>3126.4615384615386</v>
      </c>
      <c r="C110">
        <v>1</v>
      </c>
      <c r="D110">
        <f t="shared" si="8"/>
        <v>-0.57357643635104616</v>
      </c>
      <c r="E110">
        <f t="shared" si="9"/>
        <v>0.81915204428899169</v>
      </c>
      <c r="F110">
        <f t="shared" si="10"/>
        <v>1</v>
      </c>
      <c r="G110">
        <f t="shared" si="11"/>
        <v>0</v>
      </c>
      <c r="H110">
        <f t="shared" si="12"/>
        <v>1</v>
      </c>
      <c r="I110">
        <f t="shared" si="13"/>
        <v>0</v>
      </c>
      <c r="J110">
        <f t="shared" si="14"/>
        <v>2457.9085669489114</v>
      </c>
      <c r="K110">
        <f t="shared" si="15"/>
        <v>668.55297151262721</v>
      </c>
    </row>
    <row r="111" spans="1:11" x14ac:dyDescent="0.25">
      <c r="A111" s="1">
        <v>0.35069444444444442</v>
      </c>
      <c r="B111">
        <v>3142.3333333333335</v>
      </c>
      <c r="C111">
        <v>1</v>
      </c>
      <c r="D111">
        <f t="shared" si="8"/>
        <v>-0.59130964836358213</v>
      </c>
      <c r="E111">
        <f t="shared" si="9"/>
        <v>0.80644460426748277</v>
      </c>
      <c r="F111">
        <f t="shared" si="10"/>
        <v>1</v>
      </c>
      <c r="G111">
        <f t="shared" si="11"/>
        <v>0</v>
      </c>
      <c r="H111">
        <f t="shared" si="12"/>
        <v>1</v>
      </c>
      <c r="I111">
        <f t="shared" si="13"/>
        <v>0</v>
      </c>
      <c r="J111">
        <f t="shared" si="14"/>
        <v>2497.6737382238234</v>
      </c>
      <c r="K111">
        <f t="shared" si="15"/>
        <v>644.65959510951006</v>
      </c>
    </row>
    <row r="112" spans="1:11" x14ac:dyDescent="0.25">
      <c r="A112" s="1">
        <v>0.35416666666666669</v>
      </c>
      <c r="B112">
        <v>3312.7692307692309</v>
      </c>
      <c r="C112">
        <v>1</v>
      </c>
      <c r="D112">
        <f t="shared" si="8"/>
        <v>-0.60876142900872066</v>
      </c>
      <c r="E112">
        <f t="shared" si="9"/>
        <v>0.79335334029123517</v>
      </c>
      <c r="F112">
        <f t="shared" si="10"/>
        <v>1</v>
      </c>
      <c r="G112">
        <f t="shared" si="11"/>
        <v>0</v>
      </c>
      <c r="H112">
        <f t="shared" si="12"/>
        <v>1</v>
      </c>
      <c r="I112">
        <f t="shared" si="13"/>
        <v>0</v>
      </c>
      <c r="J112">
        <f t="shared" si="14"/>
        <v>2537.7592808503409</v>
      </c>
      <c r="K112">
        <f t="shared" si="15"/>
        <v>775.00994991889002</v>
      </c>
    </row>
    <row r="113" spans="1:11" x14ac:dyDescent="0.25">
      <c r="A113" s="1">
        <v>0.3576388888888889</v>
      </c>
      <c r="B113">
        <v>3312.7692307692309</v>
      </c>
      <c r="C113">
        <v>1</v>
      </c>
      <c r="D113">
        <f t="shared" si="8"/>
        <v>-0.62592347218405908</v>
      </c>
      <c r="E113">
        <f t="shared" si="9"/>
        <v>0.77988448309288183</v>
      </c>
      <c r="F113">
        <f t="shared" si="10"/>
        <v>1</v>
      </c>
      <c r="G113">
        <f t="shared" si="11"/>
        <v>0</v>
      </c>
      <c r="H113">
        <f t="shared" si="12"/>
        <v>1</v>
      </c>
      <c r="I113">
        <f t="shared" si="13"/>
        <v>0</v>
      </c>
      <c r="J113">
        <f t="shared" si="14"/>
        <v>2578.1461162811975</v>
      </c>
      <c r="K113">
        <f t="shared" si="15"/>
        <v>734.62311448803348</v>
      </c>
    </row>
    <row r="114" spans="1:11" x14ac:dyDescent="0.25">
      <c r="A114" s="1">
        <v>0.3611111111111111</v>
      </c>
      <c r="B114">
        <v>3429.6923076923076</v>
      </c>
      <c r="C114">
        <v>1</v>
      </c>
      <c r="D114">
        <f t="shared" si="8"/>
        <v>-0.64278760968653936</v>
      </c>
      <c r="E114">
        <f t="shared" si="9"/>
        <v>0.76604444311897801</v>
      </c>
      <c r="F114">
        <f t="shared" si="10"/>
        <v>1</v>
      </c>
      <c r="G114">
        <f t="shared" si="11"/>
        <v>0</v>
      </c>
      <c r="H114">
        <f t="shared" si="12"/>
        <v>1</v>
      </c>
      <c r="I114">
        <f t="shared" si="13"/>
        <v>0</v>
      </c>
      <c r="J114">
        <f t="shared" si="14"/>
        <v>2618.815022570072</v>
      </c>
      <c r="K114">
        <f t="shared" si="15"/>
        <v>810.87728512223566</v>
      </c>
    </row>
    <row r="115" spans="1:11" x14ac:dyDescent="0.25">
      <c r="A115" s="1">
        <v>0.36458333333333331</v>
      </c>
      <c r="B115">
        <v>3462.4166666666665</v>
      </c>
      <c r="C115">
        <v>1</v>
      </c>
      <c r="D115">
        <f t="shared" si="8"/>
        <v>-0.65934581510006884</v>
      </c>
      <c r="E115">
        <f t="shared" si="9"/>
        <v>0.75183980747897738</v>
      </c>
      <c r="F115">
        <f t="shared" si="10"/>
        <v>1</v>
      </c>
      <c r="G115">
        <f t="shared" si="11"/>
        <v>0</v>
      </c>
      <c r="H115">
        <f t="shared" si="12"/>
        <v>1</v>
      </c>
      <c r="I115">
        <f t="shared" si="13"/>
        <v>0</v>
      </c>
      <c r="J115">
        <f t="shared" si="14"/>
        <v>2659.7466435201914</v>
      </c>
      <c r="K115">
        <f t="shared" si="15"/>
        <v>802.67002314647516</v>
      </c>
    </row>
    <row r="116" spans="1:11" x14ac:dyDescent="0.25">
      <c r="A116" s="1">
        <v>0.36805555555555558</v>
      </c>
      <c r="B116">
        <v>3525</v>
      </c>
      <c r="C116">
        <v>1</v>
      </c>
      <c r="D116">
        <f t="shared" si="8"/>
        <v>-0.67559020761566024</v>
      </c>
      <c r="E116">
        <f t="shared" si="9"/>
        <v>0.73727733681012408</v>
      </c>
      <c r="F116">
        <f t="shared" si="10"/>
        <v>1</v>
      </c>
      <c r="G116">
        <f t="shared" si="11"/>
        <v>0</v>
      </c>
      <c r="H116">
        <f t="shared" si="12"/>
        <v>1</v>
      </c>
      <c r="I116">
        <f t="shared" si="13"/>
        <v>0</v>
      </c>
      <c r="J116">
        <f t="shared" si="14"/>
        <v>2700.921497896833</v>
      </c>
      <c r="K116">
        <f t="shared" si="15"/>
        <v>824.07850210316701</v>
      </c>
    </row>
    <row r="117" spans="1:11" x14ac:dyDescent="0.25">
      <c r="A117" s="1">
        <v>0.37152777777777773</v>
      </c>
      <c r="B117">
        <v>3538.5555555555557</v>
      </c>
      <c r="C117">
        <v>1</v>
      </c>
      <c r="D117">
        <f t="shared" si="8"/>
        <v>-0.69151305578226896</v>
      </c>
      <c r="E117">
        <f t="shared" si="9"/>
        <v>0.72236396205975595</v>
      </c>
      <c r="F117">
        <f t="shared" si="10"/>
        <v>1</v>
      </c>
      <c r="G117">
        <f t="shared" si="11"/>
        <v>0</v>
      </c>
      <c r="H117">
        <f t="shared" si="12"/>
        <v>1</v>
      </c>
      <c r="I117">
        <f t="shared" si="13"/>
        <v>0</v>
      </c>
      <c r="J117">
        <f t="shared" si="14"/>
        <v>2742.3199886993343</v>
      </c>
      <c r="K117">
        <f t="shared" si="15"/>
        <v>796.23556685622134</v>
      </c>
    </row>
    <row r="118" spans="1:11" x14ac:dyDescent="0.25">
      <c r="A118" s="1">
        <v>0.375</v>
      </c>
      <c r="B118">
        <v>3646.25</v>
      </c>
      <c r="C118">
        <v>1</v>
      </c>
      <c r="D118">
        <f t="shared" si="8"/>
        <v>-0.70710678118654746</v>
      </c>
      <c r="E118">
        <f t="shared" si="9"/>
        <v>0.70710678118654757</v>
      </c>
      <c r="F118">
        <f t="shared" si="10"/>
        <v>1</v>
      </c>
      <c r="G118">
        <f t="shared" si="11"/>
        <v>0</v>
      </c>
      <c r="H118">
        <f t="shared" si="12"/>
        <v>1</v>
      </c>
      <c r="I118">
        <f t="shared" si="13"/>
        <v>0</v>
      </c>
      <c r="J118">
        <f t="shared" si="14"/>
        <v>2783.9224124882121</v>
      </c>
      <c r="K118">
        <f t="shared" si="15"/>
        <v>862.3275875117879</v>
      </c>
    </row>
    <row r="119" spans="1:11" x14ac:dyDescent="0.25">
      <c r="A119" s="1">
        <v>0.37847222222222227</v>
      </c>
      <c r="B119">
        <v>3631.7857142857142</v>
      </c>
      <c r="C119">
        <v>1</v>
      </c>
      <c r="D119">
        <f t="shared" si="8"/>
        <v>-0.72236396205975584</v>
      </c>
      <c r="E119">
        <f t="shared" si="9"/>
        <v>0.69151305578226918</v>
      </c>
      <c r="F119">
        <f t="shared" si="10"/>
        <v>1</v>
      </c>
      <c r="G119">
        <f t="shared" si="11"/>
        <v>0</v>
      </c>
      <c r="H119">
        <f t="shared" si="12"/>
        <v>1</v>
      </c>
      <c r="I119">
        <f t="shared" si="13"/>
        <v>0</v>
      </c>
      <c r="J119">
        <f t="shared" si="14"/>
        <v>2825.70896876292</v>
      </c>
      <c r="K119">
        <f t="shared" si="15"/>
        <v>806.07674552279423</v>
      </c>
    </row>
    <row r="120" spans="1:11" x14ac:dyDescent="0.25">
      <c r="A120" s="1">
        <v>0.38194444444444442</v>
      </c>
      <c r="B120">
        <v>3700.3571428571427</v>
      </c>
      <c r="C120">
        <v>1</v>
      </c>
      <c r="D120">
        <f t="shared" si="8"/>
        <v>-0.73727733681012397</v>
      </c>
      <c r="E120">
        <f t="shared" si="9"/>
        <v>0.67559020761566035</v>
      </c>
      <c r="F120">
        <f t="shared" si="10"/>
        <v>1</v>
      </c>
      <c r="G120">
        <f t="shared" si="11"/>
        <v>0</v>
      </c>
      <c r="H120">
        <f t="shared" si="12"/>
        <v>1</v>
      </c>
      <c r="I120">
        <f t="shared" si="13"/>
        <v>0</v>
      </c>
      <c r="J120">
        <f t="shared" si="14"/>
        <v>2867.6597693858221</v>
      </c>
      <c r="K120">
        <f t="shared" si="15"/>
        <v>832.69737347132059</v>
      </c>
    </row>
    <row r="121" spans="1:11" x14ac:dyDescent="0.25">
      <c r="A121" s="1">
        <v>0.38541666666666669</v>
      </c>
      <c r="B121">
        <v>3717.25</v>
      </c>
      <c r="C121">
        <v>1</v>
      </c>
      <c r="D121">
        <f t="shared" si="8"/>
        <v>-0.75183980747897727</v>
      </c>
      <c r="E121">
        <f t="shared" si="9"/>
        <v>0.65934581510006895</v>
      </c>
      <c r="F121">
        <f t="shared" si="10"/>
        <v>1</v>
      </c>
      <c r="G121">
        <f t="shared" si="11"/>
        <v>0</v>
      </c>
      <c r="H121">
        <f t="shared" si="12"/>
        <v>1</v>
      </c>
      <c r="I121">
        <f t="shared" si="13"/>
        <v>0</v>
      </c>
      <c r="J121">
        <f t="shared" si="14"/>
        <v>2909.7548480478713</v>
      </c>
      <c r="K121">
        <f t="shared" si="15"/>
        <v>807.49515195212871</v>
      </c>
    </row>
    <row r="122" spans="1:11" x14ac:dyDescent="0.25">
      <c r="A122" s="1">
        <v>0.3888888888888889</v>
      </c>
      <c r="B122">
        <v>3852.6153846153848</v>
      </c>
      <c r="C122">
        <v>1</v>
      </c>
      <c r="D122">
        <f t="shared" si="8"/>
        <v>-0.7660444431189779</v>
      </c>
      <c r="E122">
        <f t="shared" si="9"/>
        <v>0.64278760968653947</v>
      </c>
      <c r="F122">
        <f t="shared" si="10"/>
        <v>1</v>
      </c>
      <c r="G122">
        <f t="shared" si="11"/>
        <v>0</v>
      </c>
      <c r="H122">
        <f t="shared" si="12"/>
        <v>1</v>
      </c>
      <c r="I122">
        <f t="shared" si="13"/>
        <v>0</v>
      </c>
      <c r="J122">
        <f t="shared" si="14"/>
        <v>2951.9741697714862</v>
      </c>
      <c r="K122">
        <f t="shared" si="15"/>
        <v>900.64121484389852</v>
      </c>
    </row>
    <row r="123" spans="1:11" x14ac:dyDescent="0.25">
      <c r="A123" s="1">
        <v>0.3923611111111111</v>
      </c>
      <c r="B123">
        <v>3886.2222222222222</v>
      </c>
      <c r="C123">
        <v>1</v>
      </c>
      <c r="D123">
        <f t="shared" si="8"/>
        <v>-0.77988448309288161</v>
      </c>
      <c r="E123">
        <f t="shared" si="9"/>
        <v>0.62592347218405919</v>
      </c>
      <c r="F123">
        <f t="shared" si="10"/>
        <v>1</v>
      </c>
      <c r="G123">
        <f t="shared" si="11"/>
        <v>0</v>
      </c>
      <c r="H123">
        <f t="shared" si="12"/>
        <v>1</v>
      </c>
      <c r="I123">
        <f t="shared" si="13"/>
        <v>0</v>
      </c>
      <c r="J123">
        <f t="shared" si="14"/>
        <v>2994.2976404461174</v>
      </c>
      <c r="K123">
        <f t="shared" si="15"/>
        <v>891.92458177610479</v>
      </c>
    </row>
    <row r="124" spans="1:11" x14ac:dyDescent="0.25">
      <c r="A124" s="1">
        <v>0.39583333333333331</v>
      </c>
      <c r="B124">
        <v>3938.3846153846152</v>
      </c>
      <c r="C124">
        <v>1</v>
      </c>
      <c r="D124">
        <f t="shared" si="8"/>
        <v>-0.79335334029123505</v>
      </c>
      <c r="E124">
        <f t="shared" si="9"/>
        <v>0.60876142900872088</v>
      </c>
      <c r="F124">
        <f t="shared" si="10"/>
        <v>1</v>
      </c>
      <c r="G124">
        <f t="shared" si="11"/>
        <v>0</v>
      </c>
      <c r="H124">
        <f t="shared" si="12"/>
        <v>1</v>
      </c>
      <c r="I124">
        <f t="shared" si="13"/>
        <v>0</v>
      </c>
      <c r="J124">
        <f t="shared" si="14"/>
        <v>3036.705116391955</v>
      </c>
      <c r="K124">
        <f t="shared" si="15"/>
        <v>901.67949899266023</v>
      </c>
    </row>
    <row r="125" spans="1:11" x14ac:dyDescent="0.25">
      <c r="A125" s="1">
        <v>0.39930555555555558</v>
      </c>
      <c r="B125">
        <v>3959.5714285714284</v>
      </c>
      <c r="C125">
        <v>1</v>
      </c>
      <c r="D125">
        <f t="shared" si="8"/>
        <v>-0.80644460426748266</v>
      </c>
      <c r="E125">
        <f t="shared" si="9"/>
        <v>0.59130964836358224</v>
      </c>
      <c r="F125">
        <f t="shared" si="10"/>
        <v>1</v>
      </c>
      <c r="G125">
        <f t="shared" si="11"/>
        <v>0</v>
      </c>
      <c r="H125">
        <f t="shared" si="12"/>
        <v>1</v>
      </c>
      <c r="I125">
        <f t="shared" si="13"/>
        <v>0</v>
      </c>
      <c r="J125">
        <f t="shared" si="14"/>
        <v>3079.1764139472307</v>
      </c>
      <c r="K125">
        <f t="shared" si="15"/>
        <v>880.39501462419776</v>
      </c>
    </row>
    <row r="126" spans="1:11" x14ac:dyDescent="0.25">
      <c r="A126" s="1">
        <v>0.40277777777777773</v>
      </c>
      <c r="B126">
        <v>4029.6666666666665</v>
      </c>
      <c r="C126">
        <v>1</v>
      </c>
      <c r="D126">
        <f t="shared" si="8"/>
        <v>-0.81915204428899158</v>
      </c>
      <c r="E126">
        <f t="shared" si="9"/>
        <v>0.57357643635104638</v>
      </c>
      <c r="F126">
        <f t="shared" si="10"/>
        <v>1</v>
      </c>
      <c r="G126">
        <f t="shared" si="11"/>
        <v>0</v>
      </c>
      <c r="H126">
        <f t="shared" si="12"/>
        <v>1</v>
      </c>
      <c r="I126">
        <f t="shared" si="13"/>
        <v>0</v>
      </c>
      <c r="J126">
        <f t="shared" si="14"/>
        <v>3121.6913190745431</v>
      </c>
      <c r="K126">
        <f t="shared" si="15"/>
        <v>907.9753475921234</v>
      </c>
    </row>
    <row r="127" spans="1:11" x14ac:dyDescent="0.25">
      <c r="A127" s="1">
        <v>0.40625</v>
      </c>
      <c r="B127">
        <v>4017.6153846153848</v>
      </c>
      <c r="C127">
        <v>1</v>
      </c>
      <c r="D127">
        <f t="shared" si="8"/>
        <v>-0.83146961230254535</v>
      </c>
      <c r="E127">
        <f t="shared" si="9"/>
        <v>0.55557023301960218</v>
      </c>
      <c r="F127">
        <f t="shared" si="10"/>
        <v>1</v>
      </c>
      <c r="G127">
        <f t="shared" si="11"/>
        <v>0</v>
      </c>
      <c r="H127">
        <f t="shared" si="12"/>
        <v>1</v>
      </c>
      <c r="I127">
        <f t="shared" si="13"/>
        <v>0</v>
      </c>
      <c r="J127">
        <f t="shared" si="14"/>
        <v>3164.229596981655</v>
      </c>
      <c r="K127">
        <f t="shared" si="15"/>
        <v>853.38578763372971</v>
      </c>
    </row>
    <row r="128" spans="1:11" x14ac:dyDescent="0.25">
      <c r="A128" s="1">
        <v>0.40972222222222227</v>
      </c>
      <c r="B128">
        <v>4081.6923076923076</v>
      </c>
      <c r="C128">
        <v>1</v>
      </c>
      <c r="D128">
        <f t="shared" si="8"/>
        <v>-0.84339144581288572</v>
      </c>
      <c r="E128">
        <f t="shared" si="9"/>
        <v>0.53729960834682378</v>
      </c>
      <c r="F128">
        <f t="shared" si="10"/>
        <v>1</v>
      </c>
      <c r="G128">
        <f t="shared" si="11"/>
        <v>0</v>
      </c>
      <c r="H128">
        <f t="shared" si="12"/>
        <v>1</v>
      </c>
      <c r="I128">
        <f t="shared" si="13"/>
        <v>0</v>
      </c>
      <c r="J128">
        <f t="shared" si="14"/>
        <v>3206.7710017521463</v>
      </c>
      <c r="K128">
        <f t="shared" si="15"/>
        <v>874.92130594016135</v>
      </c>
    </row>
    <row r="129" spans="1:11" x14ac:dyDescent="0.25">
      <c r="A129" s="1">
        <v>0.41319444444444442</v>
      </c>
      <c r="B129">
        <v>4081.4545454545455</v>
      </c>
      <c r="C129">
        <v>1</v>
      </c>
      <c r="D129">
        <f t="shared" si="8"/>
        <v>-0.85491187067294638</v>
      </c>
      <c r="E129">
        <f t="shared" si="9"/>
        <v>0.51877325816052178</v>
      </c>
      <c r="F129">
        <f t="shared" si="10"/>
        <v>1</v>
      </c>
      <c r="G129">
        <f t="shared" si="11"/>
        <v>0</v>
      </c>
      <c r="H129">
        <f t="shared" si="12"/>
        <v>1</v>
      </c>
      <c r="I129">
        <f t="shared" si="13"/>
        <v>0</v>
      </c>
      <c r="J129">
        <f t="shared" si="14"/>
        <v>3249.295285981379</v>
      </c>
      <c r="K129">
        <f t="shared" si="15"/>
        <v>832.15925947316646</v>
      </c>
    </row>
    <row r="130" spans="1:11" x14ac:dyDescent="0.25">
      <c r="A130" s="1">
        <v>0.41666666666666669</v>
      </c>
      <c r="B130">
        <v>4110.2307692307695</v>
      </c>
      <c r="C130">
        <v>1</v>
      </c>
      <c r="D130">
        <f t="shared" si="8"/>
        <v>-0.86602540378443871</v>
      </c>
      <c r="E130">
        <f t="shared" si="9"/>
        <v>0.49999999999999994</v>
      </c>
      <c r="F130">
        <f t="shared" si="10"/>
        <v>1</v>
      </c>
      <c r="G130">
        <f t="shared" si="11"/>
        <v>0</v>
      </c>
      <c r="H130">
        <f t="shared" si="12"/>
        <v>1</v>
      </c>
      <c r="I130">
        <f t="shared" si="13"/>
        <v>0</v>
      </c>
      <c r="J130">
        <f t="shared" si="14"/>
        <v>3291.7822104131715</v>
      </c>
      <c r="K130">
        <f t="shared" si="15"/>
        <v>818.44855881759804</v>
      </c>
    </row>
    <row r="131" spans="1:11" x14ac:dyDescent="0.25">
      <c r="A131" s="1">
        <v>0.4201388888888889</v>
      </c>
      <c r="B131">
        <v>4140.2857142857147</v>
      </c>
      <c r="C131">
        <v>1</v>
      </c>
      <c r="D131">
        <f t="shared" si="8"/>
        <v>-0.87672675570750769</v>
      </c>
      <c r="E131">
        <f t="shared" si="9"/>
        <v>0.48098876891938763</v>
      </c>
      <c r="F131">
        <f t="shared" si="10"/>
        <v>1</v>
      </c>
      <c r="G131">
        <f t="shared" si="11"/>
        <v>0</v>
      </c>
      <c r="H131">
        <f t="shared" si="12"/>
        <v>1</v>
      </c>
      <c r="I131">
        <f t="shared" si="13"/>
        <v>0</v>
      </c>
      <c r="J131">
        <f t="shared" si="14"/>
        <v>3334.2115535725752</v>
      </c>
      <c r="K131">
        <f t="shared" si="15"/>
        <v>806.07416071313946</v>
      </c>
    </row>
    <row r="132" spans="1:11" x14ac:dyDescent="0.25">
      <c r="A132" s="1">
        <v>0.4236111111111111</v>
      </c>
      <c r="B132">
        <v>4184.2142857142853</v>
      </c>
      <c r="C132">
        <v>1</v>
      </c>
      <c r="D132">
        <f t="shared" si="8"/>
        <v>-0.88701083317822171</v>
      </c>
      <c r="E132">
        <f t="shared" si="9"/>
        <v>0.46174861323503391</v>
      </c>
      <c r="F132">
        <f t="shared" si="10"/>
        <v>1</v>
      </c>
      <c r="G132">
        <f t="shared" si="11"/>
        <v>0</v>
      </c>
      <c r="H132">
        <f t="shared" si="12"/>
        <v>1</v>
      </c>
      <c r="I132">
        <f t="shared" si="13"/>
        <v>0</v>
      </c>
      <c r="J132">
        <f t="shared" si="14"/>
        <v>3376.5631213902125</v>
      </c>
      <c r="K132">
        <f t="shared" si="15"/>
        <v>807.65116432407285</v>
      </c>
    </row>
    <row r="133" spans="1:11" x14ac:dyDescent="0.25">
      <c r="A133" s="1">
        <v>0.42708333333333331</v>
      </c>
      <c r="B133">
        <v>4152.75</v>
      </c>
      <c r="C133">
        <v>1</v>
      </c>
      <c r="D133">
        <f t="shared" si="8"/>
        <v>-0.89687274153268826</v>
      </c>
      <c r="E133">
        <f t="shared" si="9"/>
        <v>0.4422886902190013</v>
      </c>
      <c r="F133">
        <f t="shared" si="10"/>
        <v>1</v>
      </c>
      <c r="G133">
        <f t="shared" si="11"/>
        <v>0</v>
      </c>
      <c r="H133">
        <f t="shared" si="12"/>
        <v>1</v>
      </c>
      <c r="I133">
        <f t="shared" si="13"/>
        <v>0</v>
      </c>
      <c r="J133">
        <f t="shared" si="14"/>
        <v>3418.8167568135568</v>
      </c>
      <c r="K133">
        <f t="shared" si="15"/>
        <v>733.93324318644318</v>
      </c>
    </row>
    <row r="134" spans="1:11" x14ac:dyDescent="0.25">
      <c r="A134" s="1">
        <v>0.43055555555555558</v>
      </c>
      <c r="B134">
        <v>4287.2857142857147</v>
      </c>
      <c r="C134">
        <v>1</v>
      </c>
      <c r="D134">
        <f t="shared" si="8"/>
        <v>-0.90630778703664994</v>
      </c>
      <c r="E134">
        <f t="shared" si="9"/>
        <v>0.4226182617406995</v>
      </c>
      <c r="F134">
        <f t="shared" si="10"/>
        <v>1</v>
      </c>
      <c r="G134">
        <f t="shared" si="11"/>
        <v>0</v>
      </c>
      <c r="H134">
        <f t="shared" si="12"/>
        <v>1</v>
      </c>
      <c r="I134">
        <f t="shared" si="13"/>
        <v>0</v>
      </c>
      <c r="J134">
        <f t="shared" si="14"/>
        <v>3460.9523494005934</v>
      </c>
      <c r="K134">
        <f t="shared" si="15"/>
        <v>826.33336488512123</v>
      </c>
    </row>
    <row r="135" spans="1:11" x14ac:dyDescent="0.25">
      <c r="A135" s="1">
        <v>0.43402777777777773</v>
      </c>
      <c r="B135">
        <v>4304</v>
      </c>
      <c r="C135">
        <v>1</v>
      </c>
      <c r="D135">
        <f t="shared" si="8"/>
        <v>-0.91531147911944688</v>
      </c>
      <c r="E135">
        <f t="shared" si="9"/>
        <v>0.40274668985873774</v>
      </c>
      <c r="F135">
        <f t="shared" si="10"/>
        <v>1</v>
      </c>
      <c r="G135">
        <f t="shared" si="11"/>
        <v>0</v>
      </c>
      <c r="H135">
        <f t="shared" si="12"/>
        <v>1</v>
      </c>
      <c r="I135">
        <f t="shared" si="13"/>
        <v>0</v>
      </c>
      <c r="J135">
        <f t="shared" si="14"/>
        <v>3502.9498448913077</v>
      </c>
      <c r="K135">
        <f t="shared" si="15"/>
        <v>801.05015510869225</v>
      </c>
    </row>
    <row r="136" spans="1:11" x14ac:dyDescent="0.25">
      <c r="A136" s="1">
        <v>0.4375</v>
      </c>
      <c r="B136">
        <v>4375.333333333333</v>
      </c>
      <c r="C136">
        <v>1</v>
      </c>
      <c r="D136">
        <f t="shared" si="8"/>
        <v>-0.92387953251128674</v>
      </c>
      <c r="E136">
        <f t="shared" si="9"/>
        <v>0.38268343236508989</v>
      </c>
      <c r="F136">
        <f t="shared" si="10"/>
        <v>1</v>
      </c>
      <c r="G136">
        <f t="shared" si="11"/>
        <v>0</v>
      </c>
      <c r="H136">
        <f t="shared" si="12"/>
        <v>1</v>
      </c>
      <c r="I136">
        <f t="shared" si="13"/>
        <v>0</v>
      </c>
      <c r="J136">
        <f t="shared" si="14"/>
        <v>3544.7892547524252</v>
      </c>
      <c r="K136">
        <f t="shared" si="15"/>
        <v>830.54407858090781</v>
      </c>
    </row>
    <row r="137" spans="1:11" x14ac:dyDescent="0.25">
      <c r="A137" s="1">
        <v>0.44097222222222227</v>
      </c>
      <c r="B137">
        <v>4382.5</v>
      </c>
      <c r="C137">
        <v>1</v>
      </c>
      <c r="D137">
        <f t="shared" si="8"/>
        <v>-0.93200786928279866</v>
      </c>
      <c r="E137">
        <f t="shared" si="9"/>
        <v>0.36243803828370136</v>
      </c>
      <c r="F137">
        <f t="shared" si="10"/>
        <v>1</v>
      </c>
      <c r="G137">
        <f t="shared" si="11"/>
        <v>0</v>
      </c>
      <c r="H137">
        <f t="shared" si="12"/>
        <v>1</v>
      </c>
      <c r="I137">
        <f t="shared" si="13"/>
        <v>0</v>
      </c>
      <c r="J137">
        <f t="shared" si="14"/>
        <v>3586.4506656908652</v>
      </c>
      <c r="K137">
        <f t="shared" si="15"/>
        <v>796.04933430913479</v>
      </c>
    </row>
    <row r="138" spans="1:11" x14ac:dyDescent="0.25">
      <c r="A138" s="1">
        <v>0.44444444444444442</v>
      </c>
      <c r="B138">
        <v>4428.2307692307695</v>
      </c>
      <c r="C138">
        <v>1</v>
      </c>
      <c r="D138">
        <f t="shared" si="8"/>
        <v>-0.93969262078590832</v>
      </c>
      <c r="E138">
        <f t="shared" si="9"/>
        <v>0.34202014332566888</v>
      </c>
      <c r="F138">
        <f t="shared" si="10"/>
        <v>1</v>
      </c>
      <c r="G138">
        <f t="shared" si="11"/>
        <v>0</v>
      </c>
      <c r="H138">
        <f t="shared" si="12"/>
        <v>1</v>
      </c>
      <c r="I138">
        <f t="shared" si="13"/>
        <v>0</v>
      </c>
      <c r="J138">
        <f t="shared" si="14"/>
        <v>3627.9142491313933</v>
      </c>
      <c r="K138">
        <f t="shared" si="15"/>
        <v>800.31652009937625</v>
      </c>
    </row>
    <row r="139" spans="1:11" x14ac:dyDescent="0.25">
      <c r="A139" s="1">
        <v>0.44791666666666669</v>
      </c>
      <c r="B139">
        <v>4417.166666666667</v>
      </c>
      <c r="C139">
        <v>1</v>
      </c>
      <c r="D139">
        <f t="shared" ref="D139:D202" si="16">COS(D$8*$A139*PI()*2)</f>
        <v>-0.94693012949510558</v>
      </c>
      <c r="E139">
        <f t="shared" ref="E139:E202" si="17">SIN(E$8*$A139*PI()*2)</f>
        <v>0.32143946530316175</v>
      </c>
      <c r="F139">
        <f t="shared" ref="F139:F202" si="18">COS(F$8*$A139*PI()*2)</f>
        <v>1</v>
      </c>
      <c r="G139">
        <f t="shared" ref="G139:G202" si="19">SIN(G$8*$A139*PI()*2)</f>
        <v>0</v>
      </c>
      <c r="H139">
        <f t="shared" ref="H139:H202" si="20">COS(H$8*$A139*PI()*2)</f>
        <v>1</v>
      </c>
      <c r="I139">
        <f t="shared" ref="I139:I202" si="21">SIN(I$8*$A139*PI()*2)</f>
        <v>0</v>
      </c>
      <c r="J139">
        <f t="shared" ref="J139:J202" si="22">SUMPRODUCT($C$6:$I$6,C139:I139)</f>
        <v>3669.1602706539552</v>
      </c>
      <c r="K139">
        <f t="shared" ref="K139:K202" si="23">B139-J139</f>
        <v>748.00639601271178</v>
      </c>
    </row>
    <row r="140" spans="1:11" x14ac:dyDescent="0.25">
      <c r="A140" s="1">
        <v>0.4513888888888889</v>
      </c>
      <c r="B140">
        <v>4473.727272727273</v>
      </c>
      <c r="C140">
        <v>1</v>
      </c>
      <c r="D140">
        <f t="shared" si="16"/>
        <v>-0.95371695074822682</v>
      </c>
      <c r="E140">
        <f t="shared" si="17"/>
        <v>0.30070579950427334</v>
      </c>
      <c r="F140">
        <f t="shared" si="18"/>
        <v>1</v>
      </c>
      <c r="G140">
        <f t="shared" si="19"/>
        <v>0</v>
      </c>
      <c r="H140">
        <f t="shared" si="20"/>
        <v>1</v>
      </c>
      <c r="I140">
        <f t="shared" si="21"/>
        <v>0</v>
      </c>
      <c r="J140">
        <f t="shared" si="22"/>
        <v>3710.1690993861807</v>
      </c>
      <c r="K140">
        <f t="shared" si="23"/>
        <v>763.55817334109224</v>
      </c>
    </row>
    <row r="141" spans="1:11" x14ac:dyDescent="0.25">
      <c r="A141" s="1">
        <v>0.4548611111111111</v>
      </c>
      <c r="B141">
        <v>4453.2857142857147</v>
      </c>
      <c r="C141">
        <v>1</v>
      </c>
      <c r="D141">
        <f t="shared" si="16"/>
        <v>-0.9600498543859286</v>
      </c>
      <c r="E141">
        <f t="shared" si="17"/>
        <v>0.27982901403099231</v>
      </c>
      <c r="F141">
        <f t="shared" si="18"/>
        <v>1</v>
      </c>
      <c r="G141">
        <f t="shared" si="19"/>
        <v>0</v>
      </c>
      <c r="H141">
        <f t="shared" si="20"/>
        <v>1</v>
      </c>
      <c r="I141">
        <f t="shared" si="21"/>
        <v>0</v>
      </c>
      <c r="J141">
        <f t="shared" si="22"/>
        <v>3750.9212173466267</v>
      </c>
      <c r="K141">
        <f t="shared" si="23"/>
        <v>702.36449693908799</v>
      </c>
    </row>
    <row r="142" spans="1:11" x14ac:dyDescent="0.25">
      <c r="A142" s="1">
        <v>0.4548726851851852</v>
      </c>
      <c r="B142">
        <v>4484.5714285714284</v>
      </c>
      <c r="C142">
        <v>1</v>
      </c>
      <c r="D142">
        <f t="shared" si="16"/>
        <v>-0.96007020158745648</v>
      </c>
      <c r="E142">
        <f t="shared" si="17"/>
        <v>0.279759196495523</v>
      </c>
      <c r="F142">
        <f t="shared" si="18"/>
        <v>1</v>
      </c>
      <c r="G142">
        <f t="shared" si="19"/>
        <v>0</v>
      </c>
      <c r="H142">
        <f t="shared" si="20"/>
        <v>1</v>
      </c>
      <c r="I142">
        <f t="shared" si="21"/>
        <v>0</v>
      </c>
      <c r="J142">
        <f t="shared" si="22"/>
        <v>3751.0566067680656</v>
      </c>
      <c r="K142">
        <f t="shared" si="23"/>
        <v>733.51482180336279</v>
      </c>
    </row>
    <row r="143" spans="1:11" x14ac:dyDescent="0.25">
      <c r="A143" s="1">
        <v>0.45833333333333331</v>
      </c>
      <c r="B143">
        <v>4495.166666666667</v>
      </c>
      <c r="C143">
        <v>1</v>
      </c>
      <c r="D143">
        <f t="shared" si="16"/>
        <v>-0.9659258262890682</v>
      </c>
      <c r="E143">
        <f t="shared" si="17"/>
        <v>0.25881904510252102</v>
      </c>
      <c r="F143">
        <f t="shared" si="18"/>
        <v>1</v>
      </c>
      <c r="G143">
        <f t="shared" si="19"/>
        <v>0</v>
      </c>
      <c r="H143">
        <f t="shared" si="20"/>
        <v>1</v>
      </c>
      <c r="I143">
        <f t="shared" si="21"/>
        <v>0</v>
      </c>
      <c r="J143">
        <f t="shared" si="22"/>
        <v>3791.397228734269</v>
      </c>
      <c r="K143">
        <f t="shared" si="23"/>
        <v>703.76943793239798</v>
      </c>
    </row>
    <row r="144" spans="1:11" x14ac:dyDescent="0.25">
      <c r="A144" s="1">
        <v>0.46180555555555558</v>
      </c>
      <c r="B144">
        <v>4500.1538461538457</v>
      </c>
      <c r="C144">
        <v>1</v>
      </c>
      <c r="D144">
        <f t="shared" si="16"/>
        <v>-0.97134206981326143</v>
      </c>
      <c r="E144">
        <f t="shared" si="17"/>
        <v>0.23768589232617293</v>
      </c>
      <c r="F144">
        <f t="shared" si="18"/>
        <v>1</v>
      </c>
      <c r="G144">
        <f t="shared" si="19"/>
        <v>0</v>
      </c>
      <c r="H144">
        <f t="shared" si="20"/>
        <v>1</v>
      </c>
      <c r="I144">
        <f t="shared" si="21"/>
        <v>0</v>
      </c>
      <c r="J144">
        <f t="shared" si="22"/>
        <v>3831.5778691598616</v>
      </c>
      <c r="K144">
        <f t="shared" si="23"/>
        <v>668.57597699398411</v>
      </c>
    </row>
    <row r="145" spans="1:11" x14ac:dyDescent="0.25">
      <c r="A145" s="1">
        <v>0.46527777777777773</v>
      </c>
      <c r="B145">
        <v>4479.636363636364</v>
      </c>
      <c r="C145">
        <v>1</v>
      </c>
      <c r="D145">
        <f t="shared" si="16"/>
        <v>-0.97629600711993325</v>
      </c>
      <c r="E145">
        <f t="shared" si="17"/>
        <v>0.21643961393810318</v>
      </c>
      <c r="F145">
        <f t="shared" si="18"/>
        <v>1</v>
      </c>
      <c r="G145">
        <f t="shared" si="19"/>
        <v>0</v>
      </c>
      <c r="H145">
        <f t="shared" si="20"/>
        <v>1</v>
      </c>
      <c r="I145">
        <f t="shared" si="21"/>
        <v>0</v>
      </c>
      <c r="J145">
        <f t="shared" si="22"/>
        <v>3871.4440148147364</v>
      </c>
      <c r="K145">
        <f t="shared" si="23"/>
        <v>608.19234882162755</v>
      </c>
    </row>
    <row r="146" spans="1:11" x14ac:dyDescent="0.25">
      <c r="A146" s="1">
        <v>0.46875</v>
      </c>
      <c r="B146">
        <v>4464.5</v>
      </c>
      <c r="C146">
        <v>1</v>
      </c>
      <c r="D146">
        <f t="shared" si="16"/>
        <v>-0.98078528040323043</v>
      </c>
      <c r="E146">
        <f t="shared" si="17"/>
        <v>0.19509032201612861</v>
      </c>
      <c r="F146">
        <f t="shared" si="18"/>
        <v>1</v>
      </c>
      <c r="G146">
        <f t="shared" si="19"/>
        <v>0</v>
      </c>
      <c r="H146">
        <f t="shared" si="20"/>
        <v>1</v>
      </c>
      <c r="I146">
        <f t="shared" si="21"/>
        <v>0</v>
      </c>
      <c r="J146">
        <f t="shared" si="22"/>
        <v>3910.9766915727073</v>
      </c>
      <c r="K146">
        <f t="shared" si="23"/>
        <v>553.5233084272927</v>
      </c>
    </row>
    <row r="147" spans="1:11" x14ac:dyDescent="0.25">
      <c r="A147" s="1">
        <v>0.47222222222222227</v>
      </c>
      <c r="B147">
        <v>4458.5</v>
      </c>
      <c r="C147">
        <v>1</v>
      </c>
      <c r="D147">
        <f t="shared" si="16"/>
        <v>-0.98480775301220802</v>
      </c>
      <c r="E147">
        <f t="shared" si="17"/>
        <v>0.17364817766693028</v>
      </c>
      <c r="F147">
        <f t="shared" si="18"/>
        <v>1</v>
      </c>
      <c r="G147">
        <f t="shared" si="19"/>
        <v>0</v>
      </c>
      <c r="H147">
        <f t="shared" si="20"/>
        <v>1</v>
      </c>
      <c r="I147">
        <f t="shared" si="21"/>
        <v>0</v>
      </c>
      <c r="J147">
        <f t="shared" si="22"/>
        <v>3950.1570840207196</v>
      </c>
      <c r="K147">
        <f t="shared" si="23"/>
        <v>508.34291597928041</v>
      </c>
    </row>
    <row r="148" spans="1:11" x14ac:dyDescent="0.25">
      <c r="A148" s="1">
        <v>0.47569444444444442</v>
      </c>
      <c r="B148">
        <v>4444.666666666667</v>
      </c>
      <c r="C148">
        <v>1</v>
      </c>
      <c r="D148">
        <f t="shared" si="16"/>
        <v>-0.98836151046776066</v>
      </c>
      <c r="E148">
        <f t="shared" si="17"/>
        <v>0.15212338618991708</v>
      </c>
      <c r="F148">
        <f t="shared" si="18"/>
        <v>1</v>
      </c>
      <c r="G148">
        <f t="shared" si="19"/>
        <v>0</v>
      </c>
      <c r="H148">
        <f t="shared" si="20"/>
        <v>1</v>
      </c>
      <c r="I148">
        <f t="shared" si="21"/>
        <v>0</v>
      </c>
      <c r="J148">
        <f t="shared" si="22"/>
        <v>3988.9665444139696</v>
      </c>
      <c r="K148">
        <f t="shared" si="23"/>
        <v>455.70012225269738</v>
      </c>
    </row>
    <row r="149" spans="1:11" x14ac:dyDescent="0.25">
      <c r="A149" s="1">
        <v>0.47916666666666669</v>
      </c>
      <c r="B149">
        <v>4437.363636363636</v>
      </c>
      <c r="C149">
        <v>1</v>
      </c>
      <c r="D149">
        <f t="shared" si="16"/>
        <v>-0.99144486137381038</v>
      </c>
      <c r="E149">
        <f t="shared" si="17"/>
        <v>0.13052619222005157</v>
      </c>
      <c r="F149">
        <f t="shared" si="18"/>
        <v>1</v>
      </c>
      <c r="G149">
        <f t="shared" si="19"/>
        <v>0</v>
      </c>
      <c r="H149">
        <f t="shared" si="20"/>
        <v>1</v>
      </c>
      <c r="I149">
        <f t="shared" si="21"/>
        <v>0</v>
      </c>
      <c r="J149">
        <f t="shared" si="22"/>
        <v>4027.3866015512244</v>
      </c>
      <c r="K149">
        <f t="shared" si="23"/>
        <v>409.9770348124116</v>
      </c>
    </row>
    <row r="150" spans="1:11" x14ac:dyDescent="0.25">
      <c r="A150" s="1">
        <v>0.4826388888888889</v>
      </c>
      <c r="B150">
        <v>4437.3076923076924</v>
      </c>
      <c r="C150">
        <v>1</v>
      </c>
      <c r="D150">
        <f t="shared" si="16"/>
        <v>-0.99405633822231965</v>
      </c>
      <c r="E150">
        <f t="shared" si="17"/>
        <v>0.10886687485196457</v>
      </c>
      <c r="F150">
        <f t="shared" si="18"/>
        <v>1</v>
      </c>
      <c r="G150">
        <f t="shared" si="19"/>
        <v>0</v>
      </c>
      <c r="H150">
        <f t="shared" si="20"/>
        <v>1</v>
      </c>
      <c r="I150">
        <f t="shared" si="21"/>
        <v>0</v>
      </c>
      <c r="J150">
        <f t="shared" si="22"/>
        <v>4065.3989695661103</v>
      </c>
      <c r="K150">
        <f t="shared" si="23"/>
        <v>371.9087227415821</v>
      </c>
    </row>
    <row r="151" spans="1:11" x14ac:dyDescent="0.25">
      <c r="A151" s="1">
        <v>0.4861111111111111</v>
      </c>
      <c r="B151">
        <v>4430.1111111111113</v>
      </c>
      <c r="C151">
        <v>1</v>
      </c>
      <c r="D151">
        <f t="shared" si="16"/>
        <v>-0.99619469809174555</v>
      </c>
      <c r="E151">
        <f t="shared" si="17"/>
        <v>8.7155742747658194E-2</v>
      </c>
      <c r="F151">
        <f t="shared" si="18"/>
        <v>1</v>
      </c>
      <c r="G151">
        <f t="shared" si="19"/>
        <v>0</v>
      </c>
      <c r="H151">
        <f t="shared" si="20"/>
        <v>1</v>
      </c>
      <c r="I151">
        <f t="shared" si="21"/>
        <v>0</v>
      </c>
      <c r="J151">
        <f t="shared" si="22"/>
        <v>4102.985556630194</v>
      </c>
      <c r="K151">
        <f t="shared" si="23"/>
        <v>327.12555448091734</v>
      </c>
    </row>
    <row r="152" spans="1:11" x14ac:dyDescent="0.25">
      <c r="A152" s="1">
        <v>0.48958333333333331</v>
      </c>
      <c r="B152">
        <v>4439.636363636364</v>
      </c>
      <c r="C152">
        <v>1</v>
      </c>
      <c r="D152">
        <f t="shared" si="16"/>
        <v>-0.99785892323860348</v>
      </c>
      <c r="E152">
        <f t="shared" si="17"/>
        <v>6.5403129230143117E-2</v>
      </c>
      <c r="F152">
        <f t="shared" si="18"/>
        <v>1</v>
      </c>
      <c r="G152">
        <f t="shared" si="19"/>
        <v>0</v>
      </c>
      <c r="H152">
        <f t="shared" si="20"/>
        <v>1</v>
      </c>
      <c r="I152">
        <f t="shared" si="21"/>
        <v>0</v>
      </c>
      <c r="J152">
        <f t="shared" si="22"/>
        <v>4140.1284735637164</v>
      </c>
      <c r="K152">
        <f t="shared" si="23"/>
        <v>299.50789007264757</v>
      </c>
    </row>
    <row r="153" spans="1:11" x14ac:dyDescent="0.25">
      <c r="A153" s="1">
        <v>0.49305555555555558</v>
      </c>
      <c r="B153">
        <v>4356.416666666667</v>
      </c>
      <c r="C153">
        <v>1</v>
      </c>
      <c r="D153">
        <f t="shared" si="16"/>
        <v>-0.9990482215818578</v>
      </c>
      <c r="E153">
        <f t="shared" si="17"/>
        <v>4.3619387365336069E-2</v>
      </c>
      <c r="F153">
        <f t="shared" si="18"/>
        <v>1</v>
      </c>
      <c r="G153">
        <f t="shared" si="19"/>
        <v>0</v>
      </c>
      <c r="H153">
        <f t="shared" si="20"/>
        <v>1</v>
      </c>
      <c r="I153">
        <f t="shared" si="21"/>
        <v>0</v>
      </c>
      <c r="J153">
        <f t="shared" si="22"/>
        <v>4176.8100423498709</v>
      </c>
      <c r="K153">
        <f t="shared" si="23"/>
        <v>179.60662431679611</v>
      </c>
    </row>
    <row r="154" spans="1:11" x14ac:dyDescent="0.25">
      <c r="A154" s="1">
        <v>0.49652777777777773</v>
      </c>
      <c r="B154">
        <v>4354.8888888888887</v>
      </c>
      <c r="C154">
        <v>1</v>
      </c>
      <c r="D154">
        <f t="shared" si="16"/>
        <v>-0.99976202707990913</v>
      </c>
      <c r="E154">
        <f t="shared" si="17"/>
        <v>2.1814885034561662E-2</v>
      </c>
      <c r="F154">
        <f t="shared" si="18"/>
        <v>1</v>
      </c>
      <c r="G154">
        <f t="shared" si="19"/>
        <v>0</v>
      </c>
      <c r="H154">
        <f t="shared" si="20"/>
        <v>1</v>
      </c>
      <c r="I154">
        <f t="shared" si="21"/>
        <v>0</v>
      </c>
      <c r="J154">
        <f t="shared" si="22"/>
        <v>4213.0128045485808</v>
      </c>
      <c r="K154">
        <f t="shared" si="23"/>
        <v>141.8760843403079</v>
      </c>
    </row>
    <row r="155" spans="1:11" x14ac:dyDescent="0.25">
      <c r="A155" s="1">
        <v>0.5</v>
      </c>
      <c r="B155">
        <v>4318.636363636364</v>
      </c>
      <c r="C155">
        <v>1</v>
      </c>
      <c r="D155">
        <f t="shared" si="16"/>
        <v>-1</v>
      </c>
      <c r="E155">
        <f t="shared" si="17"/>
        <v>1.22514845490862E-16</v>
      </c>
      <c r="F155">
        <f t="shared" si="18"/>
        <v>1</v>
      </c>
      <c r="G155">
        <f t="shared" si="19"/>
        <v>0</v>
      </c>
      <c r="H155">
        <f t="shared" si="20"/>
        <v>1</v>
      </c>
      <c r="I155">
        <f t="shared" si="21"/>
        <v>0</v>
      </c>
      <c r="J155">
        <f t="shared" si="22"/>
        <v>4248.7195296057789</v>
      </c>
      <c r="K155">
        <f t="shared" si="23"/>
        <v>69.916834030585051</v>
      </c>
    </row>
    <row r="156" spans="1:11" x14ac:dyDescent="0.25">
      <c r="A156" s="1">
        <v>0.50347222222222221</v>
      </c>
      <c r="B156">
        <v>4339.5384615384619</v>
      </c>
      <c r="C156">
        <v>1</v>
      </c>
      <c r="D156">
        <f t="shared" si="16"/>
        <v>-0.99976202707990913</v>
      </c>
      <c r="E156">
        <f t="shared" si="17"/>
        <v>-2.1814885034560975E-2</v>
      </c>
      <c r="F156">
        <f t="shared" si="18"/>
        <v>1</v>
      </c>
      <c r="G156">
        <f t="shared" si="19"/>
        <v>0</v>
      </c>
      <c r="H156">
        <f t="shared" si="20"/>
        <v>1</v>
      </c>
      <c r="I156">
        <f t="shared" si="21"/>
        <v>0</v>
      </c>
      <c r="J156">
        <f t="shared" si="22"/>
        <v>4283.9132230542027</v>
      </c>
      <c r="K156">
        <f t="shared" si="23"/>
        <v>55.625238484259171</v>
      </c>
    </row>
    <row r="157" spans="1:11" x14ac:dyDescent="0.25">
      <c r="A157" s="1">
        <v>0.50694444444444442</v>
      </c>
      <c r="B157">
        <v>4333.8461538461543</v>
      </c>
      <c r="C157">
        <v>1</v>
      </c>
      <c r="D157">
        <f t="shared" si="16"/>
        <v>-0.9990482215818578</v>
      </c>
      <c r="E157">
        <f t="shared" si="17"/>
        <v>-4.3619387365335827E-2</v>
      </c>
      <c r="F157">
        <f t="shared" si="18"/>
        <v>1</v>
      </c>
      <c r="G157">
        <f t="shared" si="19"/>
        <v>0</v>
      </c>
      <c r="H157">
        <f t="shared" si="20"/>
        <v>1</v>
      </c>
      <c r="I157">
        <f t="shared" si="21"/>
        <v>0</v>
      </c>
      <c r="J157">
        <f t="shared" si="22"/>
        <v>4318.5771346018582</v>
      </c>
      <c r="K157">
        <f t="shared" si="23"/>
        <v>15.269019244296032</v>
      </c>
    </row>
    <row r="158" spans="1:11" x14ac:dyDescent="0.25">
      <c r="A158" s="1">
        <v>0.51041666666666663</v>
      </c>
      <c r="B158">
        <v>4299</v>
      </c>
      <c r="C158">
        <v>1</v>
      </c>
      <c r="D158">
        <f t="shared" si="16"/>
        <v>-0.99785892323860348</v>
      </c>
      <c r="E158">
        <f t="shared" si="17"/>
        <v>-6.5403129230142867E-2</v>
      </c>
      <c r="F158">
        <f t="shared" si="18"/>
        <v>1</v>
      </c>
      <c r="G158">
        <f t="shared" si="19"/>
        <v>0</v>
      </c>
      <c r="H158">
        <f t="shared" si="20"/>
        <v>1</v>
      </c>
      <c r="I158">
        <f t="shared" si="21"/>
        <v>0</v>
      </c>
      <c r="J158">
        <f t="shared" si="22"/>
        <v>4352.6947661042377</v>
      </c>
      <c r="K158">
        <f t="shared" si="23"/>
        <v>-53.694766104237715</v>
      </c>
    </row>
    <row r="159" spans="1:11" x14ac:dyDescent="0.25">
      <c r="A159" s="1">
        <v>0.51388888888888895</v>
      </c>
      <c r="B159">
        <v>4340</v>
      </c>
      <c r="C159">
        <v>1</v>
      </c>
      <c r="D159">
        <f t="shared" si="16"/>
        <v>-0.99619469809174555</v>
      </c>
      <c r="E159">
        <f t="shared" si="17"/>
        <v>-8.7155742747658388E-2</v>
      </c>
      <c r="F159">
        <f t="shared" si="18"/>
        <v>1</v>
      </c>
      <c r="G159">
        <f t="shared" si="19"/>
        <v>0</v>
      </c>
      <c r="H159">
        <f t="shared" si="20"/>
        <v>1</v>
      </c>
      <c r="I159">
        <f t="shared" si="21"/>
        <v>0</v>
      </c>
      <c r="J159">
        <f t="shared" si="22"/>
        <v>4386.2498794165531</v>
      </c>
      <c r="K159">
        <f t="shared" si="23"/>
        <v>-46.249879416553085</v>
      </c>
    </row>
    <row r="160" spans="1:11" x14ac:dyDescent="0.25">
      <c r="A160" s="1">
        <v>0.51736111111111105</v>
      </c>
      <c r="B160">
        <v>4381.6000000000004</v>
      </c>
      <c r="C160">
        <v>1</v>
      </c>
      <c r="D160">
        <f t="shared" si="16"/>
        <v>-0.99405633822231965</v>
      </c>
      <c r="E160">
        <f t="shared" si="17"/>
        <v>-0.10886687485196389</v>
      </c>
      <c r="F160">
        <f t="shared" si="18"/>
        <v>1</v>
      </c>
      <c r="G160">
        <f t="shared" si="19"/>
        <v>0</v>
      </c>
      <c r="H160">
        <f t="shared" si="20"/>
        <v>1</v>
      </c>
      <c r="I160">
        <f t="shared" si="21"/>
        <v>0</v>
      </c>
      <c r="J160">
        <f t="shared" si="22"/>
        <v>4419.2265041222017</v>
      </c>
      <c r="K160">
        <f t="shared" si="23"/>
        <v>-37.626504122201368</v>
      </c>
    </row>
    <row r="161" spans="1:11" x14ac:dyDescent="0.25">
      <c r="A161" s="1">
        <v>0.52083333333333337</v>
      </c>
      <c r="B161">
        <v>4451.416666666667</v>
      </c>
      <c r="C161">
        <v>1</v>
      </c>
      <c r="D161">
        <f t="shared" si="16"/>
        <v>-0.99144486137381038</v>
      </c>
      <c r="E161">
        <f t="shared" si="17"/>
        <v>-0.13052619222005177</v>
      </c>
      <c r="F161">
        <f t="shared" si="18"/>
        <v>1</v>
      </c>
      <c r="G161">
        <f t="shared" si="19"/>
        <v>0</v>
      </c>
      <c r="H161">
        <f t="shared" si="20"/>
        <v>1</v>
      </c>
      <c r="I161">
        <f t="shared" si="21"/>
        <v>0</v>
      </c>
      <c r="J161">
        <f t="shared" si="22"/>
        <v>4451.6089451338385</v>
      </c>
      <c r="K161">
        <f t="shared" si="23"/>
        <v>-0.19227846717149077</v>
      </c>
    </row>
    <row r="162" spans="1:11" x14ac:dyDescent="0.25">
      <c r="A162" s="1">
        <v>0.52430555555555558</v>
      </c>
      <c r="B162">
        <v>4447.666666666667</v>
      </c>
      <c r="C162">
        <v>1</v>
      </c>
      <c r="D162">
        <f t="shared" si="16"/>
        <v>-0.98836151046776066</v>
      </c>
      <c r="E162">
        <f t="shared" si="17"/>
        <v>-0.15212338618991683</v>
      </c>
      <c r="F162">
        <f t="shared" si="18"/>
        <v>1</v>
      </c>
      <c r="G162">
        <f t="shared" si="19"/>
        <v>0</v>
      </c>
      <c r="H162">
        <f t="shared" si="20"/>
        <v>1</v>
      </c>
      <c r="I162">
        <f t="shared" si="21"/>
        <v>0</v>
      </c>
      <c r="J162">
        <f t="shared" si="22"/>
        <v>4483.3817901633647</v>
      </c>
      <c r="K162">
        <f t="shared" si="23"/>
        <v>-35.715123496697743</v>
      </c>
    </row>
    <row r="163" spans="1:11" x14ac:dyDescent="0.25">
      <c r="A163" s="1">
        <v>0.52777777777777779</v>
      </c>
      <c r="B163">
        <v>4434.666666666667</v>
      </c>
      <c r="C163">
        <v>1</v>
      </c>
      <c r="D163">
        <f t="shared" si="16"/>
        <v>-0.98480775301220802</v>
      </c>
      <c r="E163">
        <f t="shared" si="17"/>
        <v>-0.17364817766693047</v>
      </c>
      <c r="F163">
        <f t="shared" si="18"/>
        <v>1</v>
      </c>
      <c r="G163">
        <f t="shared" si="19"/>
        <v>0</v>
      </c>
      <c r="H163">
        <f t="shared" si="20"/>
        <v>1</v>
      </c>
      <c r="I163">
        <f t="shared" si="21"/>
        <v>0</v>
      </c>
      <c r="J163">
        <f t="shared" si="22"/>
        <v>4514.5299170573571</v>
      </c>
      <c r="K163">
        <f t="shared" si="23"/>
        <v>-79.863250390690155</v>
      </c>
    </row>
    <row r="164" spans="1:11" x14ac:dyDescent="0.25">
      <c r="A164" s="1">
        <v>0.53125</v>
      </c>
      <c r="B164">
        <v>4405.5</v>
      </c>
      <c r="C164">
        <v>1</v>
      </c>
      <c r="D164">
        <f t="shared" si="16"/>
        <v>-0.98078528040323043</v>
      </c>
      <c r="E164">
        <f t="shared" si="17"/>
        <v>-0.19509032201612836</v>
      </c>
      <c r="F164">
        <f t="shared" si="18"/>
        <v>1</v>
      </c>
      <c r="G164">
        <f t="shared" si="19"/>
        <v>0</v>
      </c>
      <c r="H164">
        <f t="shared" si="20"/>
        <v>1</v>
      </c>
      <c r="I164">
        <f t="shared" si="21"/>
        <v>0</v>
      </c>
      <c r="J164">
        <f t="shared" si="22"/>
        <v>4545.0385009943939</v>
      </c>
      <c r="K164">
        <f t="shared" si="23"/>
        <v>-139.53850099439387</v>
      </c>
    </row>
    <row r="165" spans="1:11" x14ac:dyDescent="0.25">
      <c r="A165" s="1">
        <v>0.53472222222222221</v>
      </c>
      <c r="B165">
        <v>4403</v>
      </c>
      <c r="C165">
        <v>1</v>
      </c>
      <c r="D165">
        <f t="shared" si="16"/>
        <v>-0.97629600711993347</v>
      </c>
      <c r="E165">
        <f t="shared" si="17"/>
        <v>-0.21643961393810252</v>
      </c>
      <c r="F165">
        <f t="shared" si="18"/>
        <v>1</v>
      </c>
      <c r="G165">
        <f t="shared" si="19"/>
        <v>0</v>
      </c>
      <c r="H165">
        <f t="shared" si="20"/>
        <v>1</v>
      </c>
      <c r="I165">
        <f t="shared" si="21"/>
        <v>0</v>
      </c>
      <c r="J165">
        <f t="shared" si="22"/>
        <v>4574.8930215408582</v>
      </c>
      <c r="K165">
        <f t="shared" si="23"/>
        <v>-171.89302154085817</v>
      </c>
    </row>
    <row r="166" spans="1:11" x14ac:dyDescent="0.25">
      <c r="A166" s="1">
        <v>0.53819444444444442</v>
      </c>
      <c r="B166">
        <v>4435.5555555555557</v>
      </c>
      <c r="C166">
        <v>1</v>
      </c>
      <c r="D166">
        <f t="shared" si="16"/>
        <v>-0.97134206981326154</v>
      </c>
      <c r="E166">
        <f t="shared" si="17"/>
        <v>-0.23768589232617271</v>
      </c>
      <c r="F166">
        <f t="shared" si="18"/>
        <v>1</v>
      </c>
      <c r="G166">
        <f t="shared" si="19"/>
        <v>0</v>
      </c>
      <c r="H166">
        <f t="shared" si="20"/>
        <v>1</v>
      </c>
      <c r="I166">
        <f t="shared" si="21"/>
        <v>0</v>
      </c>
      <c r="J166">
        <f t="shared" si="22"/>
        <v>4604.0792695618866</v>
      </c>
      <c r="K166">
        <f t="shared" si="23"/>
        <v>-168.52371400633092</v>
      </c>
    </row>
    <row r="167" spans="1:11" x14ac:dyDescent="0.25">
      <c r="A167" s="1">
        <v>0.54166666666666663</v>
      </c>
      <c r="B167">
        <v>4395.4615384615381</v>
      </c>
      <c r="C167">
        <v>1</v>
      </c>
      <c r="D167">
        <f t="shared" si="16"/>
        <v>-0.96592582628906842</v>
      </c>
      <c r="E167">
        <f t="shared" si="17"/>
        <v>-0.25881904510252035</v>
      </c>
      <c r="F167">
        <f t="shared" si="18"/>
        <v>1</v>
      </c>
      <c r="G167">
        <f t="shared" si="19"/>
        <v>0</v>
      </c>
      <c r="H167">
        <f t="shared" si="20"/>
        <v>1</v>
      </c>
      <c r="I167">
        <f t="shared" si="21"/>
        <v>0</v>
      </c>
      <c r="J167">
        <f t="shared" si="22"/>
        <v>4632.5833539841433</v>
      </c>
      <c r="K167">
        <f t="shared" si="23"/>
        <v>-237.12181552260517</v>
      </c>
    </row>
    <row r="168" spans="1:11" x14ac:dyDescent="0.25">
      <c r="A168" s="1">
        <v>0.54513888888888895</v>
      </c>
      <c r="B168">
        <v>4406.166666666667</v>
      </c>
      <c r="C168">
        <v>1</v>
      </c>
      <c r="D168">
        <f t="shared" si="16"/>
        <v>-0.9600498543859286</v>
      </c>
      <c r="E168">
        <f t="shared" si="17"/>
        <v>-0.27982901403099247</v>
      </c>
      <c r="F168">
        <f t="shared" si="18"/>
        <v>1</v>
      </c>
      <c r="G168">
        <f t="shared" si="19"/>
        <v>0</v>
      </c>
      <c r="H168">
        <f t="shared" si="20"/>
        <v>1</v>
      </c>
      <c r="I168">
        <f t="shared" si="21"/>
        <v>0</v>
      </c>
      <c r="J168">
        <f t="shared" si="22"/>
        <v>4660.3917084072191</v>
      </c>
      <c r="K168">
        <f t="shared" si="23"/>
        <v>-254.22504174055211</v>
      </c>
    </row>
    <row r="169" spans="1:11" x14ac:dyDescent="0.25">
      <c r="A169" s="1">
        <v>0.54861111111111105</v>
      </c>
      <c r="B169">
        <v>4373.333333333333</v>
      </c>
      <c r="C169">
        <v>1</v>
      </c>
      <c r="D169">
        <f t="shared" si="16"/>
        <v>-0.95371695074822704</v>
      </c>
      <c r="E169">
        <f t="shared" si="17"/>
        <v>-0.30070579950427268</v>
      </c>
      <c r="F169">
        <f t="shared" si="18"/>
        <v>1</v>
      </c>
      <c r="G169">
        <f t="shared" si="19"/>
        <v>0</v>
      </c>
      <c r="H169">
        <f t="shared" si="20"/>
        <v>1</v>
      </c>
      <c r="I169">
        <f t="shared" si="21"/>
        <v>0</v>
      </c>
      <c r="J169">
        <f t="shared" si="22"/>
        <v>4687.4910975605007</v>
      </c>
      <c r="K169">
        <f t="shared" si="23"/>
        <v>-314.15776422716772</v>
      </c>
    </row>
    <row r="170" spans="1:11" x14ac:dyDescent="0.25">
      <c r="A170" s="1">
        <v>0.55208333333333337</v>
      </c>
      <c r="B170">
        <v>4369.7142857142853</v>
      </c>
      <c r="C170">
        <v>1</v>
      </c>
      <c r="D170">
        <f t="shared" si="16"/>
        <v>-0.94693012949510569</v>
      </c>
      <c r="E170">
        <f t="shared" si="17"/>
        <v>-0.32143946530316153</v>
      </c>
      <c r="F170">
        <f t="shared" si="18"/>
        <v>1</v>
      </c>
      <c r="G170">
        <f t="shared" si="19"/>
        <v>0</v>
      </c>
      <c r="H170">
        <f t="shared" si="20"/>
        <v>1</v>
      </c>
      <c r="I170">
        <f t="shared" si="21"/>
        <v>0</v>
      </c>
      <c r="J170">
        <f t="shared" si="22"/>
        <v>4713.868623602455</v>
      </c>
      <c r="K170">
        <f t="shared" si="23"/>
        <v>-344.15433788816972</v>
      </c>
    </row>
    <row r="171" spans="1:11" x14ac:dyDescent="0.25">
      <c r="A171" s="1">
        <v>0.55555555555555558</v>
      </c>
      <c r="B171">
        <v>4346.916666666667</v>
      </c>
      <c r="C171">
        <v>1</v>
      </c>
      <c r="D171">
        <f t="shared" si="16"/>
        <v>-0.93969262078590843</v>
      </c>
      <c r="E171">
        <f t="shared" si="17"/>
        <v>-0.34202014332566866</v>
      </c>
      <c r="F171">
        <f t="shared" si="18"/>
        <v>1</v>
      </c>
      <c r="G171">
        <f t="shared" si="19"/>
        <v>0</v>
      </c>
      <c r="H171">
        <f t="shared" si="20"/>
        <v>1</v>
      </c>
      <c r="I171">
        <f t="shared" si="21"/>
        <v>0</v>
      </c>
      <c r="J171">
        <f t="shared" si="22"/>
        <v>4739.5117322592832</v>
      </c>
      <c r="K171">
        <f t="shared" si="23"/>
        <v>-392.59506559261627</v>
      </c>
    </row>
    <row r="172" spans="1:11" x14ac:dyDescent="0.25">
      <c r="A172" s="1">
        <v>0.55902777777777779</v>
      </c>
      <c r="B172">
        <v>4260.25</v>
      </c>
      <c r="C172">
        <v>1</v>
      </c>
      <c r="D172">
        <f t="shared" si="16"/>
        <v>-0.93200786928279855</v>
      </c>
      <c r="E172">
        <f t="shared" si="17"/>
        <v>-0.36243803828370152</v>
      </c>
      <c r="F172">
        <f t="shared" si="18"/>
        <v>1</v>
      </c>
      <c r="G172">
        <f t="shared" si="19"/>
        <v>0</v>
      </c>
      <c r="H172">
        <f t="shared" si="20"/>
        <v>1</v>
      </c>
      <c r="I172">
        <f t="shared" si="21"/>
        <v>0</v>
      </c>
      <c r="J172">
        <f t="shared" si="22"/>
        <v>4764.4082188000939</v>
      </c>
      <c r="K172">
        <f t="shared" si="23"/>
        <v>-504.15821880009389</v>
      </c>
    </row>
    <row r="173" spans="1:11" x14ac:dyDescent="0.25">
      <c r="A173" s="1">
        <v>0.5625</v>
      </c>
      <c r="B173">
        <v>4346.6428571428569</v>
      </c>
      <c r="C173">
        <v>1</v>
      </c>
      <c r="D173">
        <f t="shared" si="16"/>
        <v>-0.92387953251128685</v>
      </c>
      <c r="E173">
        <f t="shared" si="17"/>
        <v>-0.38268343236508967</v>
      </c>
      <c r="F173">
        <f t="shared" si="18"/>
        <v>1</v>
      </c>
      <c r="G173">
        <f t="shared" si="19"/>
        <v>0</v>
      </c>
      <c r="H173">
        <f t="shared" si="20"/>
        <v>1</v>
      </c>
      <c r="I173">
        <f t="shared" si="21"/>
        <v>0</v>
      </c>
      <c r="J173">
        <f t="shared" si="22"/>
        <v>4788.5462338456819</v>
      </c>
      <c r="K173">
        <f t="shared" si="23"/>
        <v>-441.90337670282497</v>
      </c>
    </row>
    <row r="174" spans="1:11" x14ac:dyDescent="0.25">
      <c r="A174" s="1">
        <v>0.56597222222222221</v>
      </c>
      <c r="B174">
        <v>4346.6428571428569</v>
      </c>
      <c r="C174">
        <v>1</v>
      </c>
      <c r="D174">
        <f t="shared" si="16"/>
        <v>-0.91531147911944721</v>
      </c>
      <c r="E174">
        <f t="shared" si="17"/>
        <v>-0.40274668985873707</v>
      </c>
      <c r="F174">
        <f t="shared" si="18"/>
        <v>1</v>
      </c>
      <c r="G174">
        <f t="shared" si="19"/>
        <v>0</v>
      </c>
      <c r="H174">
        <f t="shared" si="20"/>
        <v>1</v>
      </c>
      <c r="I174">
        <f t="shared" si="21"/>
        <v>0</v>
      </c>
      <c r="J174">
        <f t="shared" si="22"/>
        <v>4811.9142890081939</v>
      </c>
      <c r="K174">
        <f t="shared" si="23"/>
        <v>-465.27143186533704</v>
      </c>
    </row>
    <row r="175" spans="1:11" x14ac:dyDescent="0.25">
      <c r="A175" s="1">
        <v>0.56944444444444442</v>
      </c>
      <c r="B175">
        <v>4269.181818181818</v>
      </c>
      <c r="C175">
        <v>1</v>
      </c>
      <c r="D175">
        <f t="shared" si="16"/>
        <v>-0.90630778703665005</v>
      </c>
      <c r="E175">
        <f t="shared" si="17"/>
        <v>-0.42261826174069927</v>
      </c>
      <c r="F175">
        <f t="shared" si="18"/>
        <v>1</v>
      </c>
      <c r="G175">
        <f t="shared" si="19"/>
        <v>0</v>
      </c>
      <c r="H175">
        <f t="shared" si="20"/>
        <v>1</v>
      </c>
      <c r="I175">
        <f t="shared" si="21"/>
        <v>0</v>
      </c>
      <c r="J175">
        <f t="shared" si="22"/>
        <v>4834.5012623589846</v>
      </c>
      <c r="K175">
        <f t="shared" si="23"/>
        <v>-565.31944417716659</v>
      </c>
    </row>
    <row r="176" spans="1:11" x14ac:dyDescent="0.25">
      <c r="A176" s="1">
        <v>0.57291666666666663</v>
      </c>
      <c r="B176">
        <v>4297.6153846153848</v>
      </c>
      <c r="C176">
        <v>1</v>
      </c>
      <c r="D176">
        <f t="shared" si="16"/>
        <v>-0.89687274153268837</v>
      </c>
      <c r="E176">
        <f t="shared" si="17"/>
        <v>-0.44228869021900108</v>
      </c>
      <c r="F176">
        <f t="shared" si="18"/>
        <v>1</v>
      </c>
      <c r="G176">
        <f t="shared" si="19"/>
        <v>0</v>
      </c>
      <c r="H176">
        <f t="shared" si="20"/>
        <v>1</v>
      </c>
      <c r="I176">
        <f t="shared" si="21"/>
        <v>0</v>
      </c>
      <c r="J176">
        <f t="shared" si="22"/>
        <v>4856.2964037220454</v>
      </c>
      <c r="K176">
        <f t="shared" si="23"/>
        <v>-558.68101910666064</v>
      </c>
    </row>
    <row r="177" spans="1:11" x14ac:dyDescent="0.25">
      <c r="A177" s="1">
        <v>0.57638888888888895</v>
      </c>
      <c r="B177">
        <v>4271.5714285714284</v>
      </c>
      <c r="C177">
        <v>1</v>
      </c>
      <c r="D177">
        <f t="shared" si="16"/>
        <v>-0.8870108331782216</v>
      </c>
      <c r="E177">
        <f t="shared" si="17"/>
        <v>-0.46174861323503413</v>
      </c>
      <c r="F177">
        <f t="shared" si="18"/>
        <v>1</v>
      </c>
      <c r="G177">
        <f t="shared" si="19"/>
        <v>0</v>
      </c>
      <c r="H177">
        <f t="shared" si="20"/>
        <v>1</v>
      </c>
      <c r="I177">
        <f t="shared" si="21"/>
        <v>0</v>
      </c>
      <c r="J177">
        <f t="shared" si="22"/>
        <v>4877.2893397905063</v>
      </c>
      <c r="K177">
        <f t="shared" si="23"/>
        <v>-605.71791121907791</v>
      </c>
    </row>
    <row r="178" spans="1:11" x14ac:dyDescent="0.25">
      <c r="A178" s="1">
        <v>0.57986111111111105</v>
      </c>
      <c r="B178">
        <v>4258</v>
      </c>
      <c r="C178">
        <v>1</v>
      </c>
      <c r="D178">
        <f t="shared" si="16"/>
        <v>-0.87672675570750802</v>
      </c>
      <c r="E178">
        <f t="shared" si="17"/>
        <v>-0.48098876891938702</v>
      </c>
      <c r="F178">
        <f t="shared" si="18"/>
        <v>1</v>
      </c>
      <c r="G178">
        <f t="shared" si="19"/>
        <v>0</v>
      </c>
      <c r="H178">
        <f t="shared" si="20"/>
        <v>1</v>
      </c>
      <c r="I178">
        <f t="shared" si="21"/>
        <v>0</v>
      </c>
      <c r="J178">
        <f t="shared" si="22"/>
        <v>4897.4700790637744</v>
      </c>
      <c r="K178">
        <f t="shared" si="23"/>
        <v>-639.47007906377439</v>
      </c>
    </row>
    <row r="179" spans="1:11" x14ac:dyDescent="0.25">
      <c r="A179" s="1">
        <v>0.58333333333333337</v>
      </c>
      <c r="B179">
        <v>4258.1538461538457</v>
      </c>
      <c r="C179">
        <v>1</v>
      </c>
      <c r="D179">
        <f t="shared" si="16"/>
        <v>-0.8660254037844386</v>
      </c>
      <c r="E179">
        <f t="shared" si="17"/>
        <v>-0.50000000000000011</v>
      </c>
      <c r="F179">
        <f t="shared" si="18"/>
        <v>1</v>
      </c>
      <c r="G179">
        <f t="shared" si="19"/>
        <v>0</v>
      </c>
      <c r="H179">
        <f t="shared" si="20"/>
        <v>1</v>
      </c>
      <c r="I179">
        <f t="shared" si="21"/>
        <v>0</v>
      </c>
      <c r="J179">
        <f t="shared" si="22"/>
        <v>4916.829016602941</v>
      </c>
      <c r="K179">
        <f t="shared" si="23"/>
        <v>-658.67517044909528</v>
      </c>
    </row>
    <row r="180" spans="1:11" x14ac:dyDescent="0.25">
      <c r="A180" s="1">
        <v>0.58680555555555558</v>
      </c>
      <c r="B180">
        <v>4242.3076923076924</v>
      </c>
      <c r="C180">
        <v>1</v>
      </c>
      <c r="D180">
        <f t="shared" si="16"/>
        <v>-0.85491187067294649</v>
      </c>
      <c r="E180">
        <f t="shared" si="17"/>
        <v>-0.51877325816052156</v>
      </c>
      <c r="F180">
        <f t="shared" si="18"/>
        <v>1</v>
      </c>
      <c r="G180">
        <f t="shared" si="19"/>
        <v>0</v>
      </c>
      <c r="H180">
        <f t="shared" si="20"/>
        <v>1</v>
      </c>
      <c r="I180">
        <f t="shared" si="21"/>
        <v>0</v>
      </c>
      <c r="J180">
        <f t="shared" si="22"/>
        <v>4935.3569386022118</v>
      </c>
      <c r="K180">
        <f t="shared" si="23"/>
        <v>-693.04924629451943</v>
      </c>
    </row>
    <row r="181" spans="1:11" x14ac:dyDescent="0.25">
      <c r="A181" s="1">
        <v>0.59027777777777779</v>
      </c>
      <c r="B181">
        <v>4254.5714285714284</v>
      </c>
      <c r="C181">
        <v>1</v>
      </c>
      <c r="D181">
        <f t="shared" si="16"/>
        <v>-0.84339144581288561</v>
      </c>
      <c r="E181">
        <f t="shared" si="17"/>
        <v>-0.53729960834682389</v>
      </c>
      <c r="F181">
        <f t="shared" si="18"/>
        <v>1</v>
      </c>
      <c r="G181">
        <f t="shared" si="19"/>
        <v>0</v>
      </c>
      <c r="H181">
        <f t="shared" si="20"/>
        <v>1</v>
      </c>
      <c r="I181">
        <f t="shared" si="21"/>
        <v>0</v>
      </c>
      <c r="J181">
        <f t="shared" si="22"/>
        <v>4953.0450267741853</v>
      </c>
      <c r="K181">
        <f t="shared" si="23"/>
        <v>-698.47359820275688</v>
      </c>
    </row>
    <row r="182" spans="1:11" x14ac:dyDescent="0.25">
      <c r="A182" s="1">
        <v>0.59375</v>
      </c>
      <c r="B182">
        <v>4249.916666666667</v>
      </c>
      <c r="C182">
        <v>1</v>
      </c>
      <c r="D182">
        <f t="shared" si="16"/>
        <v>-0.83146961230254546</v>
      </c>
      <c r="E182">
        <f t="shared" si="17"/>
        <v>-0.55557023301960196</v>
      </c>
      <c r="F182">
        <f t="shared" si="18"/>
        <v>1</v>
      </c>
      <c r="G182">
        <f t="shared" si="19"/>
        <v>0</v>
      </c>
      <c r="H182">
        <f t="shared" si="20"/>
        <v>1</v>
      </c>
      <c r="I182">
        <f t="shared" si="21"/>
        <v>0</v>
      </c>
      <c r="J182">
        <f t="shared" si="22"/>
        <v>4969.8848625468763</v>
      </c>
      <c r="K182">
        <f t="shared" si="23"/>
        <v>-719.96819588020935</v>
      </c>
    </row>
    <row r="183" spans="1:11" x14ac:dyDescent="0.25">
      <c r="A183" s="1">
        <v>0.59722222222222221</v>
      </c>
      <c r="B183">
        <v>4265.5384615384619</v>
      </c>
      <c r="C183">
        <v>1</v>
      </c>
      <c r="D183">
        <f t="shared" si="16"/>
        <v>-0.81915204428899202</v>
      </c>
      <c r="E183">
        <f t="shared" si="17"/>
        <v>-0.57357643635104583</v>
      </c>
      <c r="F183">
        <f t="shared" si="18"/>
        <v>1</v>
      </c>
      <c r="G183">
        <f t="shared" si="19"/>
        <v>0</v>
      </c>
      <c r="H183">
        <f t="shared" si="20"/>
        <v>1</v>
      </c>
      <c r="I183">
        <f t="shared" si="21"/>
        <v>0</v>
      </c>
      <c r="J183">
        <f t="shared" si="22"/>
        <v>4985.8684310704975</v>
      </c>
      <c r="K183">
        <f t="shared" si="23"/>
        <v>-720.32996953203565</v>
      </c>
    </row>
    <row r="184" spans="1:11" x14ac:dyDescent="0.25">
      <c r="A184" s="1">
        <v>0.60069444444444442</v>
      </c>
      <c r="B184">
        <v>4198.625</v>
      </c>
      <c r="C184">
        <v>1</v>
      </c>
      <c r="D184">
        <f t="shared" si="16"/>
        <v>-0.80644460426748277</v>
      </c>
      <c r="E184">
        <f t="shared" si="17"/>
        <v>-0.59130964836358202</v>
      </c>
      <c r="F184">
        <f t="shared" si="18"/>
        <v>1</v>
      </c>
      <c r="G184">
        <f t="shared" si="19"/>
        <v>0</v>
      </c>
      <c r="H184">
        <f t="shared" si="20"/>
        <v>1</v>
      </c>
      <c r="I184">
        <f t="shared" si="21"/>
        <v>0</v>
      </c>
      <c r="J184">
        <f t="shared" si="22"/>
        <v>5000.9881250321005</v>
      </c>
      <c r="K184">
        <f t="shared" si="23"/>
        <v>-802.36312503210047</v>
      </c>
    </row>
    <row r="185" spans="1:11" x14ac:dyDescent="0.25">
      <c r="A185" s="1">
        <v>0.60416666666666663</v>
      </c>
      <c r="B185">
        <v>4315.5384615384619</v>
      </c>
      <c r="C185">
        <v>1</v>
      </c>
      <c r="D185">
        <f t="shared" si="16"/>
        <v>-0.79335334029123539</v>
      </c>
      <c r="E185">
        <f t="shared" si="17"/>
        <v>-0.60876142900872032</v>
      </c>
      <c r="F185">
        <f t="shared" si="18"/>
        <v>1</v>
      </c>
      <c r="G185">
        <f t="shared" si="19"/>
        <v>0</v>
      </c>
      <c r="H185">
        <f t="shared" si="20"/>
        <v>1</v>
      </c>
      <c r="I185">
        <f t="shared" si="21"/>
        <v>0</v>
      </c>
      <c r="J185">
        <f t="shared" si="22"/>
        <v>5015.2367482762384</v>
      </c>
      <c r="K185">
        <f t="shared" si="23"/>
        <v>-699.69828673777647</v>
      </c>
    </row>
    <row r="186" spans="1:11" x14ac:dyDescent="0.25">
      <c r="A186" s="1">
        <v>0.60763888888888895</v>
      </c>
      <c r="B186">
        <v>4309.416666666667</v>
      </c>
      <c r="C186">
        <v>1</v>
      </c>
      <c r="D186">
        <f t="shared" si="16"/>
        <v>-0.7798844830928815</v>
      </c>
      <c r="E186">
        <f t="shared" si="17"/>
        <v>-0.62592347218405942</v>
      </c>
      <c r="F186">
        <f t="shared" si="18"/>
        <v>1</v>
      </c>
      <c r="G186">
        <f t="shared" si="19"/>
        <v>0</v>
      </c>
      <c r="H186">
        <f t="shared" si="20"/>
        <v>1</v>
      </c>
      <c r="I186">
        <f t="shared" si="21"/>
        <v>0</v>
      </c>
      <c r="J186">
        <f t="shared" si="22"/>
        <v>5028.6075192299504</v>
      </c>
      <c r="K186">
        <f t="shared" si="23"/>
        <v>-719.19085256328344</v>
      </c>
    </row>
    <row r="187" spans="1:11" x14ac:dyDescent="0.25">
      <c r="A187" s="1">
        <v>0.61111111111111105</v>
      </c>
      <c r="B187">
        <v>4345.5</v>
      </c>
      <c r="C187">
        <v>1</v>
      </c>
      <c r="D187">
        <f t="shared" si="16"/>
        <v>-0.76604444311897835</v>
      </c>
      <c r="E187">
        <f t="shared" si="17"/>
        <v>-0.64278760968653892</v>
      </c>
      <c r="F187">
        <f t="shared" si="18"/>
        <v>1</v>
      </c>
      <c r="G187">
        <f t="shared" si="19"/>
        <v>0</v>
      </c>
      <c r="H187">
        <f t="shared" si="20"/>
        <v>1</v>
      </c>
      <c r="I187">
        <f t="shared" si="21"/>
        <v>0</v>
      </c>
      <c r="J187">
        <f t="shared" si="22"/>
        <v>5041.0940741304203</v>
      </c>
      <c r="K187">
        <f t="shared" si="23"/>
        <v>-695.59407413042027</v>
      </c>
    </row>
    <row r="188" spans="1:11" x14ac:dyDescent="0.25">
      <c r="A188" s="1">
        <v>0.61458333333333337</v>
      </c>
      <c r="B188">
        <v>4302.6923076923076</v>
      </c>
      <c r="C188">
        <v>1</v>
      </c>
      <c r="D188">
        <f t="shared" si="16"/>
        <v>-0.7518398074789775</v>
      </c>
      <c r="E188">
        <f t="shared" si="17"/>
        <v>-0.65934581510006884</v>
      </c>
      <c r="F188">
        <f t="shared" si="18"/>
        <v>1</v>
      </c>
      <c r="G188">
        <f t="shared" si="19"/>
        <v>0</v>
      </c>
      <c r="H188">
        <f t="shared" si="20"/>
        <v>1</v>
      </c>
      <c r="I188">
        <f t="shared" si="21"/>
        <v>0</v>
      </c>
      <c r="J188">
        <f t="shared" si="22"/>
        <v>5052.6904700537862</v>
      </c>
      <c r="K188">
        <f t="shared" si="23"/>
        <v>-749.99816236147853</v>
      </c>
    </row>
    <row r="189" spans="1:11" x14ac:dyDescent="0.25">
      <c r="A189" s="1">
        <v>0.61805555555555558</v>
      </c>
      <c r="B189">
        <v>4352.6428571428569</v>
      </c>
      <c r="C189">
        <v>1</v>
      </c>
      <c r="D189">
        <f t="shared" si="16"/>
        <v>-0.73727733681012408</v>
      </c>
      <c r="E189">
        <f t="shared" si="17"/>
        <v>-0.67559020761566013</v>
      </c>
      <c r="F189">
        <f t="shared" si="18"/>
        <v>1</v>
      </c>
      <c r="G189">
        <f t="shared" si="19"/>
        <v>0</v>
      </c>
      <c r="H189">
        <f t="shared" si="20"/>
        <v>1</v>
      </c>
      <c r="I189">
        <f t="shared" si="21"/>
        <v>0</v>
      </c>
      <c r="J189">
        <f t="shared" si="22"/>
        <v>5063.3911877436458</v>
      </c>
      <c r="K189">
        <f t="shared" si="23"/>
        <v>-710.7483306007889</v>
      </c>
    </row>
    <row r="190" spans="1:11" x14ac:dyDescent="0.25">
      <c r="A190" s="1">
        <v>0.62152777777777779</v>
      </c>
      <c r="B190">
        <v>4301.7142857142853</v>
      </c>
      <c r="C190">
        <v>1</v>
      </c>
      <c r="D190">
        <f t="shared" si="16"/>
        <v>-0.72236396205975562</v>
      </c>
      <c r="E190">
        <f t="shared" si="17"/>
        <v>-0.69151305578226929</v>
      </c>
      <c r="F190">
        <f t="shared" si="18"/>
        <v>1</v>
      </c>
      <c r="G190">
        <f t="shared" si="19"/>
        <v>0</v>
      </c>
      <c r="H190">
        <f t="shared" si="20"/>
        <v>1</v>
      </c>
      <c r="I190">
        <f t="shared" si="21"/>
        <v>0</v>
      </c>
      <c r="J190">
        <f t="shared" si="22"/>
        <v>5073.1911342379281</v>
      </c>
      <c r="K190">
        <f t="shared" si="23"/>
        <v>-771.47684852364273</v>
      </c>
    </row>
    <row r="191" spans="1:11" x14ac:dyDescent="0.25">
      <c r="A191" s="1">
        <v>0.62153935185185183</v>
      </c>
      <c r="B191">
        <v>4403.5714285714284</v>
      </c>
      <c r="C191">
        <v>1</v>
      </c>
      <c r="D191">
        <f t="shared" si="16"/>
        <v>-0.7223136719011739</v>
      </c>
      <c r="E191">
        <f t="shared" si="17"/>
        <v>-0.69156558574342264</v>
      </c>
      <c r="F191">
        <f t="shared" si="18"/>
        <v>1</v>
      </c>
      <c r="G191">
        <f t="shared" si="19"/>
        <v>0</v>
      </c>
      <c r="H191">
        <f t="shared" si="20"/>
        <v>1</v>
      </c>
      <c r="I191">
        <f t="shared" si="21"/>
        <v>0</v>
      </c>
      <c r="J191">
        <f t="shared" si="22"/>
        <v>5073.2222891085294</v>
      </c>
      <c r="K191">
        <f t="shared" si="23"/>
        <v>-669.65086053710093</v>
      </c>
    </row>
    <row r="192" spans="1:11" x14ac:dyDescent="0.25">
      <c r="A192" s="1">
        <v>0.625</v>
      </c>
      <c r="B192">
        <v>4416.6923076923076</v>
      </c>
      <c r="C192">
        <v>1</v>
      </c>
      <c r="D192">
        <f t="shared" si="16"/>
        <v>-0.70710678118654768</v>
      </c>
      <c r="E192">
        <f t="shared" si="17"/>
        <v>-0.70710678118654746</v>
      </c>
      <c r="F192">
        <f t="shared" si="18"/>
        <v>1</v>
      </c>
      <c r="G192">
        <f t="shared" si="19"/>
        <v>0</v>
      </c>
      <c r="H192">
        <f t="shared" si="20"/>
        <v>1</v>
      </c>
      <c r="I192">
        <f t="shared" si="21"/>
        <v>0</v>
      </c>
      <c r="J192">
        <f t="shared" si="22"/>
        <v>5082.0856452928665</v>
      </c>
      <c r="K192">
        <f t="shared" si="23"/>
        <v>-665.39333760055888</v>
      </c>
    </row>
    <row r="193" spans="1:11" x14ac:dyDescent="0.25">
      <c r="A193" s="1">
        <v>0.62847222222222221</v>
      </c>
      <c r="B193">
        <v>4406.4615384615381</v>
      </c>
      <c r="C193">
        <v>1</v>
      </c>
      <c r="D193">
        <f t="shared" si="16"/>
        <v>-0.69151305578226951</v>
      </c>
      <c r="E193">
        <f t="shared" si="17"/>
        <v>-0.7223639620597555</v>
      </c>
      <c r="F193">
        <f t="shared" si="18"/>
        <v>1</v>
      </c>
      <c r="G193">
        <f t="shared" si="19"/>
        <v>0</v>
      </c>
      <c r="H193">
        <f t="shared" si="20"/>
        <v>1</v>
      </c>
      <c r="I193">
        <f t="shared" si="21"/>
        <v>0</v>
      </c>
      <c r="J193">
        <f t="shared" si="22"/>
        <v>5090.0704876029231</v>
      </c>
      <c r="K193">
        <f t="shared" si="23"/>
        <v>-683.60894914138498</v>
      </c>
    </row>
    <row r="194" spans="1:11" x14ac:dyDescent="0.25">
      <c r="A194" s="1">
        <v>0.63194444444444442</v>
      </c>
      <c r="B194">
        <v>4436.4285714285716</v>
      </c>
      <c r="C194">
        <v>1</v>
      </c>
      <c r="D194">
        <f t="shared" si="16"/>
        <v>-0.67559020761566035</v>
      </c>
      <c r="E194">
        <f t="shared" si="17"/>
        <v>-0.73727733681012386</v>
      </c>
      <c r="F194">
        <f t="shared" si="18"/>
        <v>1</v>
      </c>
      <c r="G194">
        <f t="shared" si="19"/>
        <v>0</v>
      </c>
      <c r="H194">
        <f t="shared" si="20"/>
        <v>1</v>
      </c>
      <c r="I194">
        <f t="shared" si="21"/>
        <v>0</v>
      </c>
      <c r="J194">
        <f t="shared" si="22"/>
        <v>5097.1418608156146</v>
      </c>
      <c r="K194">
        <f t="shared" si="23"/>
        <v>-660.71328938704301</v>
      </c>
    </row>
    <row r="195" spans="1:11" x14ac:dyDescent="0.25">
      <c r="A195" s="1">
        <v>0.63541666666666663</v>
      </c>
      <c r="B195">
        <v>4444.166666666667</v>
      </c>
      <c r="C195">
        <v>1</v>
      </c>
      <c r="D195">
        <f t="shared" si="16"/>
        <v>-0.65934581510006907</v>
      </c>
      <c r="E195">
        <f t="shared" si="17"/>
        <v>-0.75183980747897727</v>
      </c>
      <c r="F195">
        <f t="shared" si="18"/>
        <v>1</v>
      </c>
      <c r="G195">
        <f t="shared" si="19"/>
        <v>0</v>
      </c>
      <c r="H195">
        <f t="shared" si="20"/>
        <v>1</v>
      </c>
      <c r="I195">
        <f t="shared" si="21"/>
        <v>0</v>
      </c>
      <c r="J195">
        <f t="shared" si="22"/>
        <v>5103.2963993402782</v>
      </c>
      <c r="K195">
        <f t="shared" si="23"/>
        <v>-659.12973267361122</v>
      </c>
    </row>
    <row r="196" spans="1:11" x14ac:dyDescent="0.25">
      <c r="A196" s="1">
        <v>0.63888888888888895</v>
      </c>
      <c r="B196">
        <v>4470.1538461538457</v>
      </c>
      <c r="C196">
        <v>1</v>
      </c>
      <c r="D196">
        <f t="shared" si="16"/>
        <v>-0.64278760968653881</v>
      </c>
      <c r="E196">
        <f t="shared" si="17"/>
        <v>-0.76604444311897846</v>
      </c>
      <c r="F196">
        <f t="shared" si="18"/>
        <v>1</v>
      </c>
      <c r="G196">
        <f t="shared" si="19"/>
        <v>0</v>
      </c>
      <c r="H196">
        <f t="shared" si="20"/>
        <v>1</v>
      </c>
      <c r="I196">
        <f t="shared" si="21"/>
        <v>0</v>
      </c>
      <c r="J196">
        <f t="shared" si="22"/>
        <v>5108.5311739499039</v>
      </c>
      <c r="K196">
        <f t="shared" si="23"/>
        <v>-638.37732779605813</v>
      </c>
    </row>
    <row r="197" spans="1:11" x14ac:dyDescent="0.25">
      <c r="A197" s="1">
        <v>0.64236111111111105</v>
      </c>
      <c r="B197">
        <v>4442.1428571428569</v>
      </c>
      <c r="C197">
        <v>1</v>
      </c>
      <c r="D197">
        <f t="shared" si="16"/>
        <v>-0.62592347218405964</v>
      </c>
      <c r="E197">
        <f t="shared" si="17"/>
        <v>-0.77988448309288139</v>
      </c>
      <c r="F197">
        <f t="shared" si="18"/>
        <v>1</v>
      </c>
      <c r="G197">
        <f t="shared" si="19"/>
        <v>0</v>
      </c>
      <c r="H197">
        <f t="shared" si="20"/>
        <v>1</v>
      </c>
      <c r="I197">
        <f t="shared" si="21"/>
        <v>0</v>
      </c>
      <c r="J197">
        <f t="shared" si="22"/>
        <v>5112.8436931752913</v>
      </c>
      <c r="K197">
        <f t="shared" si="23"/>
        <v>-670.70083603243438</v>
      </c>
    </row>
    <row r="198" spans="1:11" x14ac:dyDescent="0.25">
      <c r="A198" s="1">
        <v>0.6423726851851852</v>
      </c>
      <c r="B198">
        <v>4491.2857142857147</v>
      </c>
      <c r="C198">
        <v>1</v>
      </c>
      <c r="D198">
        <f t="shared" si="16"/>
        <v>-0.6258667557289489</v>
      </c>
      <c r="E198">
        <f t="shared" si="17"/>
        <v>-0.7799299994700295</v>
      </c>
      <c r="F198">
        <f t="shared" si="18"/>
        <v>1</v>
      </c>
      <c r="G198">
        <f t="shared" si="19"/>
        <v>0</v>
      </c>
      <c r="H198">
        <f t="shared" si="20"/>
        <v>1</v>
      </c>
      <c r="I198">
        <f t="shared" si="21"/>
        <v>0</v>
      </c>
      <c r="J198">
        <f t="shared" si="22"/>
        <v>5112.8565236091226</v>
      </c>
      <c r="K198">
        <f t="shared" si="23"/>
        <v>-621.57080932340796</v>
      </c>
    </row>
    <row r="199" spans="1:11" x14ac:dyDescent="0.25">
      <c r="A199" s="1">
        <v>0.64583333333333337</v>
      </c>
      <c r="B199">
        <v>4517.3076923076924</v>
      </c>
      <c r="C199">
        <v>1</v>
      </c>
      <c r="D199">
        <f t="shared" si="16"/>
        <v>-0.60876142900872088</v>
      </c>
      <c r="E199">
        <f t="shared" si="17"/>
        <v>-0.79335334029123494</v>
      </c>
      <c r="F199">
        <f t="shared" si="18"/>
        <v>1</v>
      </c>
      <c r="G199">
        <f t="shared" si="19"/>
        <v>0</v>
      </c>
      <c r="H199">
        <f t="shared" si="20"/>
        <v>1</v>
      </c>
      <c r="I199">
        <f t="shared" si="21"/>
        <v>0</v>
      </c>
      <c r="J199">
        <f t="shared" si="22"/>
        <v>5116.2319044908545</v>
      </c>
      <c r="K199">
        <f t="shared" si="23"/>
        <v>-598.92421218316213</v>
      </c>
    </row>
    <row r="200" spans="1:11" x14ac:dyDescent="0.25">
      <c r="A200" s="1">
        <v>0.64930555555555558</v>
      </c>
      <c r="B200">
        <v>4510.6428571428569</v>
      </c>
      <c r="C200">
        <v>1</v>
      </c>
      <c r="D200">
        <f t="shared" si="16"/>
        <v>-0.59130964836358224</v>
      </c>
      <c r="E200">
        <f t="shared" si="17"/>
        <v>-0.80644460426748266</v>
      </c>
      <c r="F200">
        <f t="shared" si="18"/>
        <v>1</v>
      </c>
      <c r="G200">
        <f t="shared" si="19"/>
        <v>0</v>
      </c>
      <c r="H200">
        <f t="shared" si="20"/>
        <v>1</v>
      </c>
      <c r="I200">
        <f t="shared" si="21"/>
        <v>0</v>
      </c>
      <c r="J200">
        <f t="shared" si="22"/>
        <v>5118.694195291514</v>
      </c>
      <c r="K200">
        <f t="shared" si="23"/>
        <v>-608.05133814865712</v>
      </c>
    </row>
    <row r="201" spans="1:11" x14ac:dyDescent="0.25">
      <c r="A201" s="1">
        <v>0.65277777777777779</v>
      </c>
      <c r="B201">
        <v>4516</v>
      </c>
      <c r="C201">
        <v>1</v>
      </c>
      <c r="D201">
        <f t="shared" si="16"/>
        <v>-0.57357643635104638</v>
      </c>
      <c r="E201">
        <f t="shared" si="17"/>
        <v>-0.81915204428899158</v>
      </c>
      <c r="F201">
        <f t="shared" si="18"/>
        <v>1</v>
      </c>
      <c r="G201">
        <f t="shared" si="19"/>
        <v>0</v>
      </c>
      <c r="H201">
        <f t="shared" si="20"/>
        <v>1</v>
      </c>
      <c r="I201">
        <f t="shared" si="21"/>
        <v>0</v>
      </c>
      <c r="J201">
        <f t="shared" si="22"/>
        <v>5120.2293936602036</v>
      </c>
      <c r="K201">
        <f t="shared" si="23"/>
        <v>-604.22939366020364</v>
      </c>
    </row>
    <row r="202" spans="1:11" x14ac:dyDescent="0.25">
      <c r="A202" s="1">
        <v>0.65625</v>
      </c>
      <c r="B202">
        <v>4519.6153846153848</v>
      </c>
      <c r="C202">
        <v>1</v>
      </c>
      <c r="D202">
        <f t="shared" si="16"/>
        <v>-0.55557023301960218</v>
      </c>
      <c r="E202">
        <f t="shared" si="17"/>
        <v>-0.83146961230254524</v>
      </c>
      <c r="F202">
        <f t="shared" si="18"/>
        <v>1</v>
      </c>
      <c r="G202">
        <f t="shared" si="19"/>
        <v>0</v>
      </c>
      <c r="H202">
        <f t="shared" si="20"/>
        <v>1</v>
      </c>
      <c r="I202">
        <f t="shared" si="21"/>
        <v>0</v>
      </c>
      <c r="J202">
        <f t="shared" si="22"/>
        <v>5120.8367689256474</v>
      </c>
      <c r="K202">
        <f t="shared" si="23"/>
        <v>-601.22138431026269</v>
      </c>
    </row>
    <row r="203" spans="1:11" x14ac:dyDescent="0.25">
      <c r="A203" s="1">
        <v>0.65972222222222221</v>
      </c>
      <c r="B203">
        <v>4535.25</v>
      </c>
      <c r="C203">
        <v>1</v>
      </c>
      <c r="D203">
        <f t="shared" ref="D203:D266" si="24">COS(D$8*$A203*PI()*2)</f>
        <v>-0.53729960834682422</v>
      </c>
      <c r="E203">
        <f t="shared" ref="E203:E266" si="25">SIN(E$8*$A203*PI()*2)</f>
        <v>-0.8433914458128855</v>
      </c>
      <c r="F203">
        <f t="shared" ref="F203:F266" si="26">COS(F$8*$A203*PI()*2)</f>
        <v>1</v>
      </c>
      <c r="G203">
        <f t="shared" ref="G203:G266" si="27">SIN(G$8*$A203*PI()*2)</f>
        <v>0</v>
      </c>
      <c r="H203">
        <f t="shared" ref="H203:H266" si="28">COS(H$8*$A203*PI()*2)</f>
        <v>1</v>
      </c>
      <c r="I203">
        <f t="shared" ref="I203:I266" si="29">SIN(I$8*$A203*PI()*2)</f>
        <v>0</v>
      </c>
      <c r="J203">
        <f t="shared" ref="J203:J266" si="30">SUMPRODUCT($C$6:$I$6,C203:I203)</f>
        <v>5120.516032010114</v>
      </c>
      <c r="K203">
        <f t="shared" ref="K203:K266" si="31">B203-J203</f>
        <v>-585.26603201011403</v>
      </c>
    </row>
    <row r="204" spans="1:11" x14ac:dyDescent="0.25">
      <c r="A204" s="1">
        <v>0.66319444444444442</v>
      </c>
      <c r="B204">
        <v>4545.25</v>
      </c>
      <c r="C204">
        <v>1</v>
      </c>
      <c r="D204">
        <f t="shared" si="24"/>
        <v>-0.51877325816052144</v>
      </c>
      <c r="E204">
        <f t="shared" si="25"/>
        <v>-0.85491187067294661</v>
      </c>
      <c r="F204">
        <f t="shared" si="26"/>
        <v>1</v>
      </c>
      <c r="G204">
        <f t="shared" si="27"/>
        <v>0</v>
      </c>
      <c r="H204">
        <f t="shared" si="28"/>
        <v>1</v>
      </c>
      <c r="I204">
        <f t="shared" si="29"/>
        <v>0</v>
      </c>
      <c r="J204">
        <f t="shared" si="30"/>
        <v>5119.267335567004</v>
      </c>
      <c r="K204">
        <f t="shared" si="31"/>
        <v>-574.01733556700401</v>
      </c>
    </row>
    <row r="205" spans="1:11" x14ac:dyDescent="0.25">
      <c r="A205" s="1">
        <v>0.66666666666666663</v>
      </c>
      <c r="B205">
        <v>4608.4615384615381</v>
      </c>
      <c r="C205">
        <v>1</v>
      </c>
      <c r="D205">
        <f t="shared" si="24"/>
        <v>-0.50000000000000044</v>
      </c>
      <c r="E205">
        <f t="shared" si="25"/>
        <v>-0.86602540378443837</v>
      </c>
      <c r="F205">
        <f t="shared" si="26"/>
        <v>1</v>
      </c>
      <c r="G205">
        <f t="shared" si="27"/>
        <v>0</v>
      </c>
      <c r="H205">
        <f t="shared" si="28"/>
        <v>1</v>
      </c>
      <c r="I205">
        <f t="shared" si="29"/>
        <v>0</v>
      </c>
      <c r="J205">
        <f t="shared" si="30"/>
        <v>5117.0912739081941</v>
      </c>
      <c r="K205">
        <f t="shared" si="31"/>
        <v>-508.62973544665601</v>
      </c>
    </row>
    <row r="206" spans="1:11" x14ac:dyDescent="0.25">
      <c r="A206" s="1">
        <v>0.67013888888888884</v>
      </c>
      <c r="B206">
        <v>4545.583333333333</v>
      </c>
      <c r="C206">
        <v>1</v>
      </c>
      <c r="D206">
        <f t="shared" si="24"/>
        <v>-0.48098876891938769</v>
      </c>
      <c r="E206">
        <f t="shared" si="25"/>
        <v>-0.87672675570750769</v>
      </c>
      <c r="F206">
        <f t="shared" si="26"/>
        <v>1</v>
      </c>
      <c r="G206">
        <f t="shared" si="27"/>
        <v>0</v>
      </c>
      <c r="H206">
        <f t="shared" si="28"/>
        <v>1</v>
      </c>
      <c r="I206">
        <f t="shared" si="29"/>
        <v>0</v>
      </c>
      <c r="J206">
        <f t="shared" si="30"/>
        <v>5113.9888827211817</v>
      </c>
      <c r="K206">
        <f t="shared" si="31"/>
        <v>-568.40554938784862</v>
      </c>
    </row>
    <row r="207" spans="1:11" x14ac:dyDescent="0.25">
      <c r="A207" s="1">
        <v>0.67361111111111116</v>
      </c>
      <c r="B207">
        <v>4601.3846153846152</v>
      </c>
      <c r="C207">
        <v>1</v>
      </c>
      <c r="D207">
        <f t="shared" si="24"/>
        <v>-0.46174861323503358</v>
      </c>
      <c r="E207">
        <f t="shared" si="25"/>
        <v>-0.88701083317822182</v>
      </c>
      <c r="F207">
        <f t="shared" si="26"/>
        <v>1</v>
      </c>
      <c r="G207">
        <f t="shared" si="27"/>
        <v>0</v>
      </c>
      <c r="H207">
        <f t="shared" si="28"/>
        <v>1</v>
      </c>
      <c r="I207">
        <f t="shared" si="29"/>
        <v>0</v>
      </c>
      <c r="J207">
        <f t="shared" si="30"/>
        <v>5109.9616385761437</v>
      </c>
      <c r="K207">
        <f t="shared" si="31"/>
        <v>-508.5770231915285</v>
      </c>
    </row>
    <row r="208" spans="1:11" x14ac:dyDescent="0.25">
      <c r="A208" s="1">
        <v>0.67708333333333337</v>
      </c>
      <c r="B208">
        <v>4579.916666666667</v>
      </c>
      <c r="C208">
        <v>1</v>
      </c>
      <c r="D208">
        <f t="shared" si="24"/>
        <v>-0.44228869021900136</v>
      </c>
      <c r="E208">
        <f t="shared" si="25"/>
        <v>-0.89687274153268826</v>
      </c>
      <c r="F208">
        <f t="shared" si="26"/>
        <v>1</v>
      </c>
      <c r="G208">
        <f t="shared" si="27"/>
        <v>0</v>
      </c>
      <c r="H208">
        <f t="shared" si="28"/>
        <v>1</v>
      </c>
      <c r="I208">
        <f t="shared" si="29"/>
        <v>0</v>
      </c>
      <c r="J208">
        <f t="shared" si="30"/>
        <v>5105.0114582231799</v>
      </c>
      <c r="K208">
        <f t="shared" si="31"/>
        <v>-525.09479155651297</v>
      </c>
    </row>
    <row r="209" spans="1:11" x14ac:dyDescent="0.25">
      <c r="A209" s="1">
        <v>0.68055555555555547</v>
      </c>
      <c r="B209">
        <v>4644.2142857142853</v>
      </c>
      <c r="C209">
        <v>1</v>
      </c>
      <c r="D209">
        <f t="shared" si="24"/>
        <v>-0.42261826174069994</v>
      </c>
      <c r="E209">
        <f t="shared" si="25"/>
        <v>-0.90630778703664971</v>
      </c>
      <c r="F209">
        <f t="shared" si="26"/>
        <v>1</v>
      </c>
      <c r="G209">
        <f t="shared" si="27"/>
        <v>0</v>
      </c>
      <c r="H209">
        <f t="shared" si="28"/>
        <v>1</v>
      </c>
      <c r="I209">
        <f t="shared" si="29"/>
        <v>0</v>
      </c>
      <c r="J209">
        <f t="shared" si="30"/>
        <v>5099.1406976800372</v>
      </c>
      <c r="K209">
        <f t="shared" si="31"/>
        <v>-454.92641196575187</v>
      </c>
    </row>
    <row r="210" spans="1:11" x14ac:dyDescent="0.25">
      <c r="A210" s="1">
        <v>0.68402777777777779</v>
      </c>
      <c r="B210">
        <v>4611.5555555555557</v>
      </c>
      <c r="C210">
        <v>1</v>
      </c>
      <c r="D210">
        <f t="shared" si="24"/>
        <v>-0.40274668985873735</v>
      </c>
      <c r="E210">
        <f t="shared" si="25"/>
        <v>-0.9153114791194471</v>
      </c>
      <c r="F210">
        <f t="shared" si="26"/>
        <v>1</v>
      </c>
      <c r="G210">
        <f t="shared" si="27"/>
        <v>0</v>
      </c>
      <c r="H210">
        <f t="shared" si="28"/>
        <v>1</v>
      </c>
      <c r="I210">
        <f t="shared" si="29"/>
        <v>0</v>
      </c>
      <c r="J210">
        <f t="shared" si="30"/>
        <v>5092.3521511107738</v>
      </c>
      <c r="K210">
        <f t="shared" si="31"/>
        <v>-480.79659555521812</v>
      </c>
    </row>
    <row r="211" spans="1:11" x14ac:dyDescent="0.25">
      <c r="A211" s="1">
        <v>0.6875</v>
      </c>
      <c r="B211">
        <v>4678.25</v>
      </c>
      <c r="C211">
        <v>1</v>
      </c>
      <c r="D211">
        <f t="shared" si="24"/>
        <v>-0.38268343236509034</v>
      </c>
      <c r="E211">
        <f t="shared" si="25"/>
        <v>-0.92387953251128652</v>
      </c>
      <c r="F211">
        <f t="shared" si="26"/>
        <v>1</v>
      </c>
      <c r="G211">
        <f t="shared" si="27"/>
        <v>0</v>
      </c>
      <c r="H211">
        <f t="shared" si="28"/>
        <v>1</v>
      </c>
      <c r="I211">
        <f t="shared" si="29"/>
        <v>0</v>
      </c>
      <c r="J211">
        <f t="shared" si="30"/>
        <v>5084.6490494958925</v>
      </c>
      <c r="K211">
        <f t="shared" si="31"/>
        <v>-406.39904949589254</v>
      </c>
    </row>
    <row r="212" spans="1:11" x14ac:dyDescent="0.25">
      <c r="A212" s="1">
        <v>0.69097222222222221</v>
      </c>
      <c r="B212">
        <v>4702.0714285714284</v>
      </c>
      <c r="C212">
        <v>1</v>
      </c>
      <c r="D212">
        <f t="shared" si="24"/>
        <v>-0.3624380382837018</v>
      </c>
      <c r="E212">
        <f t="shared" si="25"/>
        <v>-0.93200786928279844</v>
      </c>
      <c r="F212">
        <f t="shared" si="26"/>
        <v>1</v>
      </c>
      <c r="G212">
        <f t="shared" si="27"/>
        <v>0</v>
      </c>
      <c r="H212">
        <f t="shared" si="28"/>
        <v>1</v>
      </c>
      <c r="I212">
        <f t="shared" si="29"/>
        <v>0</v>
      </c>
      <c r="J212">
        <f t="shared" si="30"/>
        <v>5076.0350590945618</v>
      </c>
      <c r="K212">
        <f t="shared" si="31"/>
        <v>-373.96363052313336</v>
      </c>
    </row>
    <row r="213" spans="1:11" x14ac:dyDescent="0.25">
      <c r="A213" s="1">
        <v>0.69444444444444453</v>
      </c>
      <c r="B213">
        <v>4703.1538461538457</v>
      </c>
      <c r="C213">
        <v>1</v>
      </c>
      <c r="D213">
        <f t="shared" si="24"/>
        <v>-0.34202014332566855</v>
      </c>
      <c r="E213">
        <f t="shared" si="25"/>
        <v>-0.93969262078590843</v>
      </c>
      <c r="F213">
        <f t="shared" si="26"/>
        <v>1</v>
      </c>
      <c r="G213">
        <f t="shared" si="27"/>
        <v>0</v>
      </c>
      <c r="H213">
        <f t="shared" si="28"/>
        <v>1</v>
      </c>
      <c r="I213">
        <f t="shared" si="29"/>
        <v>0</v>
      </c>
      <c r="J213">
        <f t="shared" si="30"/>
        <v>5066.5142796996806</v>
      </c>
      <c r="K213">
        <f t="shared" si="31"/>
        <v>-363.36043354583489</v>
      </c>
    </row>
    <row r="214" spans="1:11" x14ac:dyDescent="0.25">
      <c r="A214" s="1">
        <v>0.69791666666666663</v>
      </c>
      <c r="B214">
        <v>4712</v>
      </c>
      <c r="C214">
        <v>1</v>
      </c>
      <c r="D214">
        <f t="shared" si="24"/>
        <v>-0.32143946530316181</v>
      </c>
      <c r="E214">
        <f t="shared" si="25"/>
        <v>-0.94693012949510558</v>
      </c>
      <c r="F214">
        <f t="shared" si="26"/>
        <v>1</v>
      </c>
      <c r="G214">
        <f t="shared" si="27"/>
        <v>0</v>
      </c>
      <c r="H214">
        <f t="shared" si="28"/>
        <v>1</v>
      </c>
      <c r="I214">
        <f t="shared" si="29"/>
        <v>0</v>
      </c>
      <c r="J214">
        <f t="shared" si="30"/>
        <v>5056.091242686598</v>
      </c>
      <c r="K214">
        <f t="shared" si="31"/>
        <v>-344.09124268659798</v>
      </c>
    </row>
    <row r="215" spans="1:11" x14ac:dyDescent="0.25">
      <c r="A215" s="1">
        <v>0.70138888888888884</v>
      </c>
      <c r="B215">
        <v>4714.5</v>
      </c>
      <c r="C215">
        <v>1</v>
      </c>
      <c r="D215">
        <f t="shared" si="24"/>
        <v>-0.30070579950427379</v>
      </c>
      <c r="E215">
        <f t="shared" si="25"/>
        <v>-0.95371695074822671</v>
      </c>
      <c r="F215">
        <f t="shared" si="26"/>
        <v>1</v>
      </c>
      <c r="G215">
        <f t="shared" si="27"/>
        <v>0</v>
      </c>
      <c r="H215">
        <f t="shared" si="28"/>
        <v>1</v>
      </c>
      <c r="I215">
        <f t="shared" si="29"/>
        <v>0</v>
      </c>
      <c r="J215">
        <f t="shared" si="30"/>
        <v>5044.7709088564216</v>
      </c>
      <c r="K215">
        <f t="shared" si="31"/>
        <v>-330.27090885642156</v>
      </c>
    </row>
    <row r="216" spans="1:11" x14ac:dyDescent="0.25">
      <c r="A216" s="1">
        <v>0.70486111111111116</v>
      </c>
      <c r="B216">
        <v>4720.8999999999996</v>
      </c>
      <c r="C216">
        <v>1</v>
      </c>
      <c r="D216">
        <f t="shared" si="24"/>
        <v>-0.27982901403099236</v>
      </c>
      <c r="E216">
        <f t="shared" si="25"/>
        <v>-0.9600498543859286</v>
      </c>
      <c r="F216">
        <f t="shared" si="26"/>
        <v>1</v>
      </c>
      <c r="G216">
        <f t="shared" si="27"/>
        <v>0</v>
      </c>
      <c r="H216">
        <f t="shared" si="28"/>
        <v>1</v>
      </c>
      <c r="I216">
        <f t="shared" si="29"/>
        <v>0</v>
      </c>
      <c r="J216">
        <f t="shared" si="30"/>
        <v>5032.5586660749468</v>
      </c>
      <c r="K216">
        <f t="shared" si="31"/>
        <v>-311.65866607494718</v>
      </c>
    </row>
    <row r="217" spans="1:11" x14ac:dyDescent="0.25">
      <c r="A217" s="1">
        <v>0.70833333333333337</v>
      </c>
      <c r="B217">
        <v>4732.8571428571431</v>
      </c>
      <c r="C217">
        <v>1</v>
      </c>
      <c r="D217">
        <f t="shared" si="24"/>
        <v>-0.25881904510252063</v>
      </c>
      <c r="E217">
        <f t="shared" si="25"/>
        <v>-0.96592582628906831</v>
      </c>
      <c r="F217">
        <f t="shared" si="26"/>
        <v>1</v>
      </c>
      <c r="G217">
        <f t="shared" si="27"/>
        <v>0</v>
      </c>
      <c r="H217">
        <f t="shared" si="28"/>
        <v>1</v>
      </c>
      <c r="I217">
        <f t="shared" si="29"/>
        <v>0</v>
      </c>
      <c r="J217">
        <f t="shared" si="30"/>
        <v>5019.4603267083266</v>
      </c>
      <c r="K217">
        <f t="shared" si="31"/>
        <v>-286.60318385118353</v>
      </c>
    </row>
    <row r="218" spans="1:11" x14ac:dyDescent="0.25">
      <c r="A218" s="1">
        <v>0.71180555555555547</v>
      </c>
      <c r="B218">
        <v>4732.8571428571431</v>
      </c>
      <c r="C218">
        <v>1</v>
      </c>
      <c r="D218">
        <f t="shared" si="24"/>
        <v>-0.23768589232617343</v>
      </c>
      <c r="E218">
        <f t="shared" si="25"/>
        <v>-0.97134206981326132</v>
      </c>
      <c r="F218">
        <f t="shared" si="26"/>
        <v>1</v>
      </c>
      <c r="G218">
        <f t="shared" si="27"/>
        <v>0</v>
      </c>
      <c r="H218">
        <f t="shared" si="28"/>
        <v>1</v>
      </c>
      <c r="I218">
        <f t="shared" si="29"/>
        <v>0</v>
      </c>
      <c r="J218">
        <f t="shared" si="30"/>
        <v>5005.482124856695</v>
      </c>
      <c r="K218">
        <f t="shared" si="31"/>
        <v>-272.62498199955189</v>
      </c>
    </row>
    <row r="219" spans="1:11" x14ac:dyDescent="0.25">
      <c r="A219" s="1">
        <v>0.71527777777777779</v>
      </c>
      <c r="B219">
        <v>4683.6000000000004</v>
      </c>
      <c r="C219">
        <v>1</v>
      </c>
      <c r="D219">
        <f t="shared" si="24"/>
        <v>-0.21643961393810282</v>
      </c>
      <c r="E219">
        <f t="shared" si="25"/>
        <v>-0.97629600711993336</v>
      </c>
      <c r="F219">
        <f t="shared" si="26"/>
        <v>1</v>
      </c>
      <c r="G219">
        <f t="shared" si="27"/>
        <v>0</v>
      </c>
      <c r="H219">
        <f t="shared" si="28"/>
        <v>1</v>
      </c>
      <c r="I219">
        <f t="shared" si="29"/>
        <v>0</v>
      </c>
      <c r="J219">
        <f t="shared" si="30"/>
        <v>4990.630713387076</v>
      </c>
      <c r="K219">
        <f t="shared" si="31"/>
        <v>-307.03071338707559</v>
      </c>
    </row>
    <row r="220" spans="1:11" x14ac:dyDescent="0.25">
      <c r="A220" s="1">
        <v>0.71875</v>
      </c>
      <c r="B220">
        <v>4748.25</v>
      </c>
      <c r="C220">
        <v>1</v>
      </c>
      <c r="D220">
        <f t="shared" si="24"/>
        <v>-0.19509032201612866</v>
      </c>
      <c r="E220">
        <f t="shared" si="25"/>
        <v>-0.98078528040323032</v>
      </c>
      <c r="F220">
        <f t="shared" si="26"/>
        <v>1</v>
      </c>
      <c r="G220">
        <f t="shared" si="27"/>
        <v>0</v>
      </c>
      <c r="H220">
        <f t="shared" si="28"/>
        <v>1</v>
      </c>
      <c r="I220">
        <f t="shared" si="29"/>
        <v>0</v>
      </c>
      <c r="J220">
        <f t="shared" si="30"/>
        <v>4974.9131607669788</v>
      </c>
      <c r="K220">
        <f t="shared" si="31"/>
        <v>-226.66316076697876</v>
      </c>
    </row>
    <row r="221" spans="1:11" x14ac:dyDescent="0.25">
      <c r="A221" s="1">
        <v>0.72222222222222221</v>
      </c>
      <c r="B221">
        <v>4789.5</v>
      </c>
      <c r="C221">
        <v>1</v>
      </c>
      <c r="D221">
        <f t="shared" si="24"/>
        <v>-0.17364817766693033</v>
      </c>
      <c r="E221">
        <f t="shared" si="25"/>
        <v>-0.98480775301220802</v>
      </c>
      <c r="F221">
        <f t="shared" si="26"/>
        <v>1</v>
      </c>
      <c r="G221">
        <f t="shared" si="27"/>
        <v>0</v>
      </c>
      <c r="H221">
        <f t="shared" si="28"/>
        <v>1</v>
      </c>
      <c r="I221">
        <f t="shared" si="29"/>
        <v>0</v>
      </c>
      <c r="J221">
        <f t="shared" si="30"/>
        <v>4958.3369477001925</v>
      </c>
      <c r="K221">
        <f t="shared" si="31"/>
        <v>-168.83694770019247</v>
      </c>
    </row>
    <row r="222" spans="1:11" x14ac:dyDescent="0.25">
      <c r="A222" s="1">
        <v>0.72569444444444453</v>
      </c>
      <c r="B222">
        <v>4766</v>
      </c>
      <c r="C222">
        <v>1</v>
      </c>
      <c r="D222">
        <f t="shared" si="24"/>
        <v>-0.15212338618991628</v>
      </c>
      <c r="E222">
        <f t="shared" si="25"/>
        <v>-0.98836151046776077</v>
      </c>
      <c r="F222">
        <f t="shared" si="26"/>
        <v>1</v>
      </c>
      <c r="G222">
        <f t="shared" si="27"/>
        <v>0</v>
      </c>
      <c r="H222">
        <f t="shared" si="28"/>
        <v>1</v>
      </c>
      <c r="I222">
        <f t="shared" si="29"/>
        <v>0</v>
      </c>
      <c r="J222">
        <f t="shared" si="30"/>
        <v>4940.9099635663715</v>
      </c>
      <c r="K222">
        <f t="shared" si="31"/>
        <v>-174.90996356637152</v>
      </c>
    </row>
    <row r="223" spans="1:11" x14ac:dyDescent="0.25">
      <c r="A223" s="1">
        <v>0.72916666666666663</v>
      </c>
      <c r="B223">
        <v>4834.272727272727</v>
      </c>
      <c r="C223">
        <v>1</v>
      </c>
      <c r="D223">
        <f t="shared" si="24"/>
        <v>-0.13052619222005163</v>
      </c>
      <c r="E223">
        <f t="shared" si="25"/>
        <v>-0.99144486137381038</v>
      </c>
      <c r="F223">
        <f t="shared" si="26"/>
        <v>1</v>
      </c>
      <c r="G223">
        <f t="shared" si="27"/>
        <v>0</v>
      </c>
      <c r="H223">
        <f t="shared" si="28"/>
        <v>1</v>
      </c>
      <c r="I223">
        <f t="shared" si="29"/>
        <v>0</v>
      </c>
      <c r="J223">
        <f t="shared" si="30"/>
        <v>4922.6405026661214</v>
      </c>
      <c r="K223">
        <f t="shared" si="31"/>
        <v>-88.367775393394368</v>
      </c>
    </row>
    <row r="224" spans="1:11" x14ac:dyDescent="0.25">
      <c r="A224" s="1">
        <v>0.73263888888888884</v>
      </c>
      <c r="B224">
        <v>4838.9285714285716</v>
      </c>
      <c r="C224">
        <v>1</v>
      </c>
      <c r="D224">
        <f t="shared" si="24"/>
        <v>-0.10886687485196507</v>
      </c>
      <c r="E224">
        <f t="shared" si="25"/>
        <v>-0.99405633822231954</v>
      </c>
      <c r="F224">
        <f t="shared" si="26"/>
        <v>1</v>
      </c>
      <c r="G224">
        <f t="shared" si="27"/>
        <v>0</v>
      </c>
      <c r="H224">
        <f t="shared" si="28"/>
        <v>1</v>
      </c>
      <c r="I224">
        <f t="shared" si="29"/>
        <v>0</v>
      </c>
      <c r="J224">
        <f t="shared" si="30"/>
        <v>4903.5372602733596</v>
      </c>
      <c r="K224">
        <f t="shared" si="31"/>
        <v>-64.608688844788048</v>
      </c>
    </row>
    <row r="225" spans="1:11" x14ac:dyDescent="0.25">
      <c r="A225" s="1">
        <v>0.73611111111111116</v>
      </c>
      <c r="B225">
        <v>4855.083333333333</v>
      </c>
      <c r="C225">
        <v>1</v>
      </c>
      <c r="D225">
        <f t="shared" si="24"/>
        <v>-8.7155742747658249E-2</v>
      </c>
      <c r="E225">
        <f t="shared" si="25"/>
        <v>-0.99619469809174555</v>
      </c>
      <c r="F225">
        <f t="shared" si="26"/>
        <v>1</v>
      </c>
      <c r="G225">
        <f t="shared" si="27"/>
        <v>0</v>
      </c>
      <c r="H225">
        <f t="shared" si="28"/>
        <v>1</v>
      </c>
      <c r="I225">
        <f t="shared" si="29"/>
        <v>0</v>
      </c>
      <c r="J225">
        <f t="shared" si="30"/>
        <v>4883.6093284968365</v>
      </c>
      <c r="K225">
        <f t="shared" si="31"/>
        <v>-28.525995163503467</v>
      </c>
    </row>
    <row r="226" spans="1:11" x14ac:dyDescent="0.25">
      <c r="A226" s="1">
        <v>0.73958333333333337</v>
      </c>
      <c r="B226">
        <v>4860.1428571428569</v>
      </c>
      <c r="C226">
        <v>1</v>
      </c>
      <c r="D226">
        <f t="shared" si="24"/>
        <v>-6.5403129230142729E-2</v>
      </c>
      <c r="E226">
        <f t="shared" si="25"/>
        <v>-0.99785892323860348</v>
      </c>
      <c r="F226">
        <f t="shared" si="26"/>
        <v>1</v>
      </c>
      <c r="G226">
        <f t="shared" si="27"/>
        <v>0</v>
      </c>
      <c r="H226">
        <f t="shared" si="28"/>
        <v>1</v>
      </c>
      <c r="I226">
        <f t="shared" si="29"/>
        <v>0</v>
      </c>
      <c r="J226">
        <f t="shared" si="30"/>
        <v>4862.8661919527849</v>
      </c>
      <c r="K226">
        <f t="shared" si="31"/>
        <v>-2.7233348099280192</v>
      </c>
    </row>
    <row r="227" spans="1:11" x14ac:dyDescent="0.25">
      <c r="A227" s="1">
        <v>0.74305555555555547</v>
      </c>
      <c r="B227">
        <v>4868.25</v>
      </c>
      <c r="C227">
        <v>1</v>
      </c>
      <c r="D227">
        <f t="shared" si="24"/>
        <v>-4.361938736533702E-2</v>
      </c>
      <c r="E227">
        <f t="shared" si="25"/>
        <v>-0.99904822158185769</v>
      </c>
      <c r="F227">
        <f t="shared" si="26"/>
        <v>1</v>
      </c>
      <c r="G227">
        <f t="shared" si="27"/>
        <v>0</v>
      </c>
      <c r="H227">
        <f t="shared" si="28"/>
        <v>1</v>
      </c>
      <c r="I227">
        <f t="shared" si="29"/>
        <v>0</v>
      </c>
      <c r="J227">
        <f t="shared" si="30"/>
        <v>4841.3177232507569</v>
      </c>
      <c r="K227">
        <f t="shared" si="31"/>
        <v>26.932276749243101</v>
      </c>
    </row>
    <row r="228" spans="1:11" x14ac:dyDescent="0.25">
      <c r="A228" s="1">
        <v>0.74652777777777779</v>
      </c>
      <c r="B228">
        <v>4815.7142857142853</v>
      </c>
      <c r="C228">
        <v>1</v>
      </c>
      <c r="D228">
        <f t="shared" si="24"/>
        <v>-2.1814885034560836E-2</v>
      </c>
      <c r="E228">
        <f t="shared" si="25"/>
        <v>-0.99976202707990913</v>
      </c>
      <c r="F228">
        <f t="shared" si="26"/>
        <v>1</v>
      </c>
      <c r="G228">
        <f t="shared" si="27"/>
        <v>0</v>
      </c>
      <c r="H228">
        <f t="shared" si="28"/>
        <v>1</v>
      </c>
      <c r="I228">
        <f t="shared" si="29"/>
        <v>0</v>
      </c>
      <c r="J228">
        <f t="shared" si="30"/>
        <v>4818.9741782947904</v>
      </c>
      <c r="K228">
        <f t="shared" si="31"/>
        <v>-3.2598925805050385</v>
      </c>
    </row>
    <row r="229" spans="1:11" x14ac:dyDescent="0.25">
      <c r="A229" s="1">
        <v>0.74653935185185183</v>
      </c>
      <c r="B229">
        <v>4918</v>
      </c>
      <c r="C229">
        <v>1</v>
      </c>
      <c r="D229">
        <f t="shared" si="24"/>
        <v>-2.1742180230654145E-2</v>
      </c>
      <c r="E229">
        <f t="shared" si="25"/>
        <v>-0.99976361085949605</v>
      </c>
      <c r="F229">
        <f t="shared" si="26"/>
        <v>1</v>
      </c>
      <c r="G229">
        <f t="shared" si="27"/>
        <v>0</v>
      </c>
      <c r="H229">
        <f t="shared" si="28"/>
        <v>1</v>
      </c>
      <c r="I229">
        <f t="shared" si="29"/>
        <v>0</v>
      </c>
      <c r="J229">
        <f t="shared" si="30"/>
        <v>4818.8983820380245</v>
      </c>
      <c r="K229">
        <f t="shared" si="31"/>
        <v>99.101617961975535</v>
      </c>
    </row>
    <row r="230" spans="1:11" x14ac:dyDescent="0.25">
      <c r="A230" s="1">
        <v>0.75</v>
      </c>
      <c r="B230">
        <v>4842.333333333333</v>
      </c>
      <c r="C230">
        <v>1</v>
      </c>
      <c r="D230">
        <f t="shared" si="24"/>
        <v>-1.83772268236293E-16</v>
      </c>
      <c r="E230">
        <f t="shared" si="25"/>
        <v>-1</v>
      </c>
      <c r="F230">
        <f t="shared" si="26"/>
        <v>1</v>
      </c>
      <c r="G230">
        <f t="shared" si="27"/>
        <v>0</v>
      </c>
      <c r="H230">
        <f t="shared" si="28"/>
        <v>1</v>
      </c>
      <c r="I230">
        <f t="shared" si="29"/>
        <v>0</v>
      </c>
      <c r="J230">
        <f t="shared" si="30"/>
        <v>4795.8461914021645</v>
      </c>
      <c r="K230">
        <f t="shared" si="31"/>
        <v>46.48714193116848</v>
      </c>
    </row>
    <row r="231" spans="1:11" x14ac:dyDescent="0.25">
      <c r="A231" s="1">
        <v>0.75347222222222221</v>
      </c>
      <c r="B231">
        <v>4842.7142857142853</v>
      </c>
      <c r="C231">
        <v>1</v>
      </c>
      <c r="D231">
        <f t="shared" si="24"/>
        <v>2.1814885034560468E-2</v>
      </c>
      <c r="E231">
        <f t="shared" si="25"/>
        <v>-0.99976202707990913</v>
      </c>
      <c r="F231">
        <f t="shared" si="26"/>
        <v>1</v>
      </c>
      <c r="G231">
        <f t="shared" si="27"/>
        <v>0</v>
      </c>
      <c r="H231">
        <f t="shared" si="28"/>
        <v>1</v>
      </c>
      <c r="I231">
        <f t="shared" si="29"/>
        <v>0</v>
      </c>
      <c r="J231">
        <f t="shared" si="30"/>
        <v>4771.944770242033</v>
      </c>
      <c r="K231">
        <f t="shared" si="31"/>
        <v>70.769515472252351</v>
      </c>
    </row>
    <row r="232" spans="1:11" x14ac:dyDescent="0.25">
      <c r="A232" s="1">
        <v>0.75694444444444453</v>
      </c>
      <c r="B232">
        <v>4794</v>
      </c>
      <c r="C232">
        <v>1</v>
      </c>
      <c r="D232">
        <f t="shared" si="24"/>
        <v>4.3619387365336652E-2</v>
      </c>
      <c r="E232">
        <f t="shared" si="25"/>
        <v>-0.99904822158185769</v>
      </c>
      <c r="F232">
        <f t="shared" si="26"/>
        <v>1</v>
      </c>
      <c r="G232">
        <f t="shared" si="27"/>
        <v>0</v>
      </c>
      <c r="H232">
        <f t="shared" si="28"/>
        <v>1</v>
      </c>
      <c r="I232">
        <f t="shared" si="29"/>
        <v>0</v>
      </c>
      <c r="J232">
        <f t="shared" si="30"/>
        <v>4747.2812905963674</v>
      </c>
      <c r="K232">
        <f t="shared" si="31"/>
        <v>46.718709403632602</v>
      </c>
    </row>
    <row r="233" spans="1:11" x14ac:dyDescent="0.25">
      <c r="A233" s="1">
        <v>0.76041666666666663</v>
      </c>
      <c r="B233">
        <v>4844.3076923076924</v>
      </c>
      <c r="C233">
        <v>1</v>
      </c>
      <c r="D233">
        <f t="shared" si="24"/>
        <v>6.5403129230142368E-2</v>
      </c>
      <c r="E233">
        <f t="shared" si="25"/>
        <v>-0.99785892323860359</v>
      </c>
      <c r="F233">
        <f t="shared" si="26"/>
        <v>1</v>
      </c>
      <c r="G233">
        <f t="shared" si="27"/>
        <v>0</v>
      </c>
      <c r="H233">
        <f t="shared" si="28"/>
        <v>1</v>
      </c>
      <c r="I233">
        <f t="shared" si="29"/>
        <v>0</v>
      </c>
      <c r="J233">
        <f t="shared" si="30"/>
        <v>4721.8674909457168</v>
      </c>
      <c r="K233">
        <f t="shared" si="31"/>
        <v>122.4402013619756</v>
      </c>
    </row>
    <row r="234" spans="1:11" x14ac:dyDescent="0.25">
      <c r="A234" s="1">
        <v>0.76388888888888884</v>
      </c>
      <c r="B234">
        <v>4776.7142857142853</v>
      </c>
      <c r="C234">
        <v>1</v>
      </c>
      <c r="D234">
        <f t="shared" si="24"/>
        <v>8.7155742747657888E-2</v>
      </c>
      <c r="E234">
        <f t="shared" si="25"/>
        <v>-0.99619469809174555</v>
      </c>
      <c r="F234">
        <f t="shared" si="26"/>
        <v>1</v>
      </c>
      <c r="G234">
        <f t="shared" si="27"/>
        <v>0</v>
      </c>
      <c r="H234">
        <f t="shared" si="28"/>
        <v>1</v>
      </c>
      <c r="I234">
        <f t="shared" si="29"/>
        <v>0</v>
      </c>
      <c r="J234">
        <f t="shared" si="30"/>
        <v>4695.7154668823005</v>
      </c>
      <c r="K234">
        <f t="shared" si="31"/>
        <v>80.998818831984863</v>
      </c>
    </row>
    <row r="235" spans="1:11" x14ac:dyDescent="0.25">
      <c r="A235" s="1">
        <v>0.76736111111111116</v>
      </c>
      <c r="B235">
        <v>4796.2</v>
      </c>
      <c r="C235">
        <v>1</v>
      </c>
      <c r="D235">
        <f t="shared" si="24"/>
        <v>0.10886687485196471</v>
      </c>
      <c r="E235">
        <f t="shared" si="25"/>
        <v>-0.99405633822231965</v>
      </c>
      <c r="F235">
        <f t="shared" si="26"/>
        <v>1</v>
      </c>
      <c r="G235">
        <f t="shared" si="27"/>
        <v>0</v>
      </c>
      <c r="H235">
        <f t="shared" si="28"/>
        <v>1</v>
      </c>
      <c r="I235">
        <f t="shared" si="29"/>
        <v>0</v>
      </c>
      <c r="J235">
        <f t="shared" si="30"/>
        <v>4668.8376653531868</v>
      </c>
      <c r="K235">
        <f t="shared" si="31"/>
        <v>127.362334646813</v>
      </c>
    </row>
    <row r="236" spans="1:11" x14ac:dyDescent="0.25">
      <c r="A236" s="1">
        <v>0.77083333333333337</v>
      </c>
      <c r="B236">
        <v>4737.7692307692305</v>
      </c>
      <c r="C236">
        <v>1</v>
      </c>
      <c r="D236">
        <f t="shared" si="24"/>
        <v>0.13052619222005127</v>
      </c>
      <c r="E236">
        <f t="shared" si="25"/>
        <v>-0.99144486137381049</v>
      </c>
      <c r="F236">
        <f t="shared" si="26"/>
        <v>1</v>
      </c>
      <c r="G236">
        <f t="shared" si="27"/>
        <v>0</v>
      </c>
      <c r="H236">
        <f t="shared" si="28"/>
        <v>1</v>
      </c>
      <c r="I236">
        <f t="shared" si="29"/>
        <v>0</v>
      </c>
      <c r="J236">
        <f t="shared" si="30"/>
        <v>4641.2468787362086</v>
      </c>
      <c r="K236">
        <f t="shared" si="31"/>
        <v>96.522352033021889</v>
      </c>
    </row>
    <row r="237" spans="1:11" x14ac:dyDescent="0.25">
      <c r="A237" s="1">
        <v>0.77430555555555547</v>
      </c>
      <c r="B237">
        <v>4743</v>
      </c>
      <c r="C237">
        <v>1</v>
      </c>
      <c r="D237">
        <f t="shared" si="24"/>
        <v>0.15212338618991592</v>
      </c>
      <c r="E237">
        <f t="shared" si="25"/>
        <v>-0.98836151046776088</v>
      </c>
      <c r="F237">
        <f t="shared" si="26"/>
        <v>1</v>
      </c>
      <c r="G237">
        <f t="shared" si="27"/>
        <v>0</v>
      </c>
      <c r="H237">
        <f t="shared" si="28"/>
        <v>1</v>
      </c>
      <c r="I237">
        <f t="shared" si="29"/>
        <v>0</v>
      </c>
      <c r="J237">
        <f t="shared" si="30"/>
        <v>4612.9562387514816</v>
      </c>
      <c r="K237">
        <f t="shared" si="31"/>
        <v>130.04376124851842</v>
      </c>
    </row>
    <row r="238" spans="1:11" x14ac:dyDescent="0.25">
      <c r="A238" s="1">
        <v>0.77777777777777779</v>
      </c>
      <c r="B238">
        <v>4666.4285714285716</v>
      </c>
      <c r="C238">
        <v>1</v>
      </c>
      <c r="D238">
        <f t="shared" si="24"/>
        <v>0.17364817766692997</v>
      </c>
      <c r="E238">
        <f t="shared" si="25"/>
        <v>-0.98480775301220813</v>
      </c>
      <c r="F238">
        <f t="shared" si="26"/>
        <v>1</v>
      </c>
      <c r="G238">
        <f t="shared" si="27"/>
        <v>0</v>
      </c>
      <c r="H238">
        <f t="shared" si="28"/>
        <v>1</v>
      </c>
      <c r="I238">
        <f t="shared" si="29"/>
        <v>0</v>
      </c>
      <c r="J238">
        <f t="shared" si="30"/>
        <v>4583.9792102114225</v>
      </c>
      <c r="K238">
        <f t="shared" si="31"/>
        <v>82.449361217149089</v>
      </c>
    </row>
    <row r="239" spans="1:11" x14ac:dyDescent="0.25">
      <c r="A239" s="1">
        <v>0.78125</v>
      </c>
      <c r="B239">
        <v>4666.4285714285716</v>
      </c>
      <c r="C239">
        <v>1</v>
      </c>
      <c r="D239">
        <f t="shared" si="24"/>
        <v>0.1950903220161283</v>
      </c>
      <c r="E239">
        <f t="shared" si="25"/>
        <v>-0.98078528040323043</v>
      </c>
      <c r="F239">
        <f t="shared" si="26"/>
        <v>1</v>
      </c>
      <c r="G239">
        <f t="shared" si="27"/>
        <v>0</v>
      </c>
      <c r="H239">
        <f t="shared" si="28"/>
        <v>1</v>
      </c>
      <c r="I239">
        <f t="shared" si="29"/>
        <v>0</v>
      </c>
      <c r="J239">
        <f t="shared" si="30"/>
        <v>4554.3295846122255</v>
      </c>
      <c r="K239">
        <f t="shared" si="31"/>
        <v>112.09898681634604</v>
      </c>
    </row>
    <row r="240" spans="1:11" x14ac:dyDescent="0.25">
      <c r="A240" s="1">
        <v>0.78472222222222221</v>
      </c>
      <c r="B240">
        <v>4603.1428571428569</v>
      </c>
      <c r="C240">
        <v>1</v>
      </c>
      <c r="D240">
        <f t="shared" si="24"/>
        <v>0.21643961393810246</v>
      </c>
      <c r="E240">
        <f t="shared" si="25"/>
        <v>-0.97629600711993347</v>
      </c>
      <c r="F240">
        <f t="shared" si="26"/>
        <v>1</v>
      </c>
      <c r="G240">
        <f t="shared" si="27"/>
        <v>0</v>
      </c>
      <c r="H240">
        <f t="shared" si="28"/>
        <v>1</v>
      </c>
      <c r="I240">
        <f t="shared" si="29"/>
        <v>0</v>
      </c>
      <c r="J240">
        <f t="shared" si="30"/>
        <v>4524.0214735698601</v>
      </c>
      <c r="K240">
        <f t="shared" si="31"/>
        <v>79.12138357299682</v>
      </c>
    </row>
    <row r="241" spans="1:11" x14ac:dyDescent="0.25">
      <c r="A241" s="1">
        <v>0.78819444444444453</v>
      </c>
      <c r="B241">
        <v>4608.75</v>
      </c>
      <c r="C241">
        <v>1</v>
      </c>
      <c r="D241">
        <f t="shared" si="24"/>
        <v>0.23768589232617307</v>
      </c>
      <c r="E241">
        <f t="shared" si="25"/>
        <v>-0.97134206981326143</v>
      </c>
      <c r="F241">
        <f t="shared" si="26"/>
        <v>1</v>
      </c>
      <c r="G241">
        <f t="shared" si="27"/>
        <v>0</v>
      </c>
      <c r="H241">
        <f t="shared" si="28"/>
        <v>1</v>
      </c>
      <c r="I241">
        <f t="shared" si="29"/>
        <v>0</v>
      </c>
      <c r="J241">
        <f t="shared" si="30"/>
        <v>4493.0693021036968</v>
      </c>
      <c r="K241">
        <f t="shared" si="31"/>
        <v>115.68069789630317</v>
      </c>
    </row>
    <row r="242" spans="1:11" x14ac:dyDescent="0.25">
      <c r="A242" s="1">
        <v>0.79166666666666663</v>
      </c>
      <c r="B242">
        <v>4585.6923076923076</v>
      </c>
      <c r="C242">
        <v>1</v>
      </c>
      <c r="D242">
        <f t="shared" si="24"/>
        <v>0.2588190451025203</v>
      </c>
      <c r="E242">
        <f t="shared" si="25"/>
        <v>-0.96592582628906842</v>
      </c>
      <c r="F242">
        <f t="shared" si="26"/>
        <v>1</v>
      </c>
      <c r="G242">
        <f t="shared" si="27"/>
        <v>0</v>
      </c>
      <c r="H242">
        <f t="shared" si="28"/>
        <v>1</v>
      </c>
      <c r="I242">
        <f t="shared" si="29"/>
        <v>0</v>
      </c>
      <c r="J242">
        <f t="shared" si="30"/>
        <v>4461.4878017709934</v>
      </c>
      <c r="K242">
        <f t="shared" si="31"/>
        <v>124.20450592131419</v>
      </c>
    </row>
    <row r="243" spans="1:11" x14ac:dyDescent="0.25">
      <c r="A243" s="1">
        <v>0.79513888888888884</v>
      </c>
      <c r="B243">
        <v>4577.1538461538457</v>
      </c>
      <c r="C243">
        <v>1</v>
      </c>
      <c r="D243">
        <f t="shared" si="24"/>
        <v>0.27982901403099197</v>
      </c>
      <c r="E243">
        <f t="shared" si="25"/>
        <v>-0.96004985438592871</v>
      </c>
      <c r="F243">
        <f t="shared" si="26"/>
        <v>1</v>
      </c>
      <c r="G243">
        <f t="shared" si="27"/>
        <v>0</v>
      </c>
      <c r="H243">
        <f t="shared" si="28"/>
        <v>1</v>
      </c>
      <c r="I243">
        <f t="shared" si="29"/>
        <v>0</v>
      </c>
      <c r="J243">
        <f t="shared" si="30"/>
        <v>4429.2920036554569</v>
      </c>
      <c r="K243">
        <f t="shared" si="31"/>
        <v>147.8618424983888</v>
      </c>
    </row>
    <row r="244" spans="1:11" x14ac:dyDescent="0.25">
      <c r="A244" s="1">
        <v>0.79861111111111116</v>
      </c>
      <c r="B244">
        <v>4498.2857142857147</v>
      </c>
      <c r="C244">
        <v>1</v>
      </c>
      <c r="D244">
        <f t="shared" si="24"/>
        <v>0.30070579950427345</v>
      </c>
      <c r="E244">
        <f t="shared" si="25"/>
        <v>-0.95371695074822682</v>
      </c>
      <c r="F244">
        <f t="shared" si="26"/>
        <v>1</v>
      </c>
      <c r="G244">
        <f t="shared" si="27"/>
        <v>0</v>
      </c>
      <c r="H244">
        <f t="shared" si="28"/>
        <v>1</v>
      </c>
      <c r="I244">
        <f t="shared" si="29"/>
        <v>0</v>
      </c>
      <c r="J244">
        <f t="shared" si="30"/>
        <v>4396.4972312132722</v>
      </c>
      <c r="K244">
        <f t="shared" si="31"/>
        <v>101.78848307244243</v>
      </c>
    </row>
    <row r="245" spans="1:11" x14ac:dyDescent="0.25">
      <c r="A245" s="1">
        <v>0.80208333333333337</v>
      </c>
      <c r="B245">
        <v>4498.2857142857147</v>
      </c>
      <c r="C245">
        <v>1</v>
      </c>
      <c r="D245">
        <f t="shared" si="24"/>
        <v>0.32143946530316148</v>
      </c>
      <c r="E245">
        <f t="shared" si="25"/>
        <v>-0.94693012949510569</v>
      </c>
      <c r="F245">
        <f t="shared" si="26"/>
        <v>1</v>
      </c>
      <c r="G245">
        <f t="shared" si="27"/>
        <v>0</v>
      </c>
      <c r="H245">
        <f t="shared" si="28"/>
        <v>1</v>
      </c>
      <c r="I245">
        <f t="shared" si="29"/>
        <v>0</v>
      </c>
      <c r="J245">
        <f t="shared" si="30"/>
        <v>4363.1190929799659</v>
      </c>
      <c r="K245">
        <f t="shared" si="31"/>
        <v>135.16662130574878</v>
      </c>
    </row>
    <row r="246" spans="1:11" x14ac:dyDescent="0.25">
      <c r="A246" s="1">
        <v>0.80555555555555547</v>
      </c>
      <c r="B246">
        <v>4442.5384615384619</v>
      </c>
      <c r="C246">
        <v>1</v>
      </c>
      <c r="D246">
        <f t="shared" si="24"/>
        <v>0.34202014332566816</v>
      </c>
      <c r="E246">
        <f t="shared" si="25"/>
        <v>-0.93969262078590854</v>
      </c>
      <c r="F246">
        <f t="shared" si="26"/>
        <v>1</v>
      </c>
      <c r="G246">
        <f t="shared" si="27"/>
        <v>0</v>
      </c>
      <c r="H246">
        <f t="shared" si="28"/>
        <v>1</v>
      </c>
      <c r="I246">
        <f t="shared" si="29"/>
        <v>0</v>
      </c>
      <c r="J246">
        <f t="shared" si="30"/>
        <v>4329.1734751415806</v>
      </c>
      <c r="K246">
        <f t="shared" si="31"/>
        <v>113.36498639688125</v>
      </c>
    </row>
    <row r="247" spans="1:11" x14ac:dyDescent="0.25">
      <c r="A247" s="1">
        <v>0.80902777777777779</v>
      </c>
      <c r="B247">
        <v>4471</v>
      </c>
      <c r="C247">
        <v>1</v>
      </c>
      <c r="D247">
        <f t="shared" si="24"/>
        <v>0.36243803828370147</v>
      </c>
      <c r="E247">
        <f t="shared" si="25"/>
        <v>-0.93200786928279855</v>
      </c>
      <c r="F247">
        <f t="shared" si="26"/>
        <v>1</v>
      </c>
      <c r="G247">
        <f t="shared" si="27"/>
        <v>0</v>
      </c>
      <c r="H247">
        <f t="shared" si="28"/>
        <v>1</v>
      </c>
      <c r="I247">
        <f t="shared" si="29"/>
        <v>0</v>
      </c>
      <c r="J247">
        <f t="shared" si="30"/>
        <v>4294.6765339737176</v>
      </c>
      <c r="K247">
        <f t="shared" si="31"/>
        <v>176.3234660262824</v>
      </c>
    </row>
    <row r="248" spans="1:11" x14ac:dyDescent="0.25">
      <c r="A248" s="1">
        <v>0.8125</v>
      </c>
      <c r="B248">
        <v>4446.2142857142853</v>
      </c>
      <c r="C248">
        <v>1</v>
      </c>
      <c r="D248">
        <f t="shared" si="24"/>
        <v>0.38268343236509</v>
      </c>
      <c r="E248">
        <f t="shared" si="25"/>
        <v>-0.92387953251128663</v>
      </c>
      <c r="F248">
        <f t="shared" si="26"/>
        <v>1</v>
      </c>
      <c r="G248">
        <f t="shared" si="27"/>
        <v>0</v>
      </c>
      <c r="H248">
        <f t="shared" si="28"/>
        <v>1</v>
      </c>
      <c r="I248">
        <f t="shared" si="29"/>
        <v>0</v>
      </c>
      <c r="J248">
        <f t="shared" si="30"/>
        <v>4259.644688152026</v>
      </c>
      <c r="K248">
        <f t="shared" si="31"/>
        <v>186.56959756225933</v>
      </c>
    </row>
    <row r="249" spans="1:11" x14ac:dyDescent="0.25">
      <c r="A249" s="1">
        <v>0.81597222222222221</v>
      </c>
      <c r="B249">
        <v>4454.7692307692305</v>
      </c>
      <c r="C249">
        <v>1</v>
      </c>
      <c r="D249">
        <f t="shared" si="24"/>
        <v>0.40274668985873702</v>
      </c>
      <c r="E249">
        <f t="shared" si="25"/>
        <v>-0.91531147911944721</v>
      </c>
      <c r="F249">
        <f t="shared" si="26"/>
        <v>1</v>
      </c>
      <c r="G249">
        <f t="shared" si="27"/>
        <v>0</v>
      </c>
      <c r="H249">
        <f t="shared" si="28"/>
        <v>1</v>
      </c>
      <c r="I249">
        <f t="shared" si="29"/>
        <v>0</v>
      </c>
      <c r="J249">
        <f t="shared" si="30"/>
        <v>4224.0946109378001</v>
      </c>
      <c r="K249">
        <f t="shared" si="31"/>
        <v>230.67461983143039</v>
      </c>
    </row>
    <row r="250" spans="1:11" x14ac:dyDescent="0.25">
      <c r="A250" s="1">
        <v>0.81944444444444453</v>
      </c>
      <c r="B250">
        <v>4430</v>
      </c>
      <c r="C250">
        <v>1</v>
      </c>
      <c r="D250">
        <f t="shared" si="24"/>
        <v>0.42261826174069961</v>
      </c>
      <c r="E250">
        <f t="shared" si="25"/>
        <v>-0.90630778703664994</v>
      </c>
      <c r="F250">
        <f t="shared" si="26"/>
        <v>1</v>
      </c>
      <c r="G250">
        <f t="shared" si="27"/>
        <v>0</v>
      </c>
      <c r="H250">
        <f t="shared" si="28"/>
        <v>1</v>
      </c>
      <c r="I250">
        <f t="shared" si="29"/>
        <v>0</v>
      </c>
      <c r="J250">
        <f t="shared" si="30"/>
        <v>4188.043222242406</v>
      </c>
      <c r="K250">
        <f t="shared" si="31"/>
        <v>241.95677775759395</v>
      </c>
    </row>
    <row r="251" spans="1:11" x14ac:dyDescent="0.25">
      <c r="A251" s="1">
        <v>0.82291666666666663</v>
      </c>
      <c r="B251">
        <v>4426.272727272727</v>
      </c>
      <c r="C251">
        <v>1</v>
      </c>
      <c r="D251">
        <f t="shared" si="24"/>
        <v>0.44228869021900102</v>
      </c>
      <c r="E251">
        <f t="shared" si="25"/>
        <v>-0.89687274153268848</v>
      </c>
      <c r="F251">
        <f t="shared" si="26"/>
        <v>1</v>
      </c>
      <c r="G251">
        <f t="shared" si="27"/>
        <v>0</v>
      </c>
      <c r="H251">
        <f t="shared" si="28"/>
        <v>1</v>
      </c>
      <c r="I251">
        <f t="shared" si="29"/>
        <v>0</v>
      </c>
      <c r="J251">
        <f t="shared" si="30"/>
        <v>4151.5076805743274</v>
      </c>
      <c r="K251">
        <f t="shared" si="31"/>
        <v>274.7650466983996</v>
      </c>
    </row>
    <row r="252" spans="1:11" x14ac:dyDescent="0.25">
      <c r="A252" s="1">
        <v>0.82638888888888884</v>
      </c>
      <c r="B252">
        <v>4396.3846153846152</v>
      </c>
      <c r="C252">
        <v>1</v>
      </c>
      <c r="D252">
        <f t="shared" si="24"/>
        <v>0.46174861323503325</v>
      </c>
      <c r="E252">
        <f t="shared" si="25"/>
        <v>-0.88701083317822205</v>
      </c>
      <c r="F252">
        <f t="shared" si="26"/>
        <v>1</v>
      </c>
      <c r="G252">
        <f t="shared" si="27"/>
        <v>0</v>
      </c>
      <c r="H252">
        <f t="shared" si="28"/>
        <v>1</v>
      </c>
      <c r="I252">
        <f t="shared" si="29"/>
        <v>0</v>
      </c>
      <c r="J252">
        <f t="shared" si="30"/>
        <v>4114.5053748726395</v>
      </c>
      <c r="K252">
        <f t="shared" si="31"/>
        <v>281.87924051197569</v>
      </c>
    </row>
    <row r="253" spans="1:11" x14ac:dyDescent="0.25">
      <c r="A253" s="1">
        <v>0.82986111111111116</v>
      </c>
      <c r="B253">
        <v>4343.75</v>
      </c>
      <c r="C253">
        <v>1</v>
      </c>
      <c r="D253">
        <f t="shared" si="24"/>
        <v>0.48098876891938736</v>
      </c>
      <c r="E253">
        <f t="shared" si="25"/>
        <v>-0.87672675570750791</v>
      </c>
      <c r="F253">
        <f t="shared" si="26"/>
        <v>1</v>
      </c>
      <c r="G253">
        <f t="shared" si="27"/>
        <v>0</v>
      </c>
      <c r="H253">
        <f t="shared" si="28"/>
        <v>1</v>
      </c>
      <c r="I253">
        <f t="shared" si="29"/>
        <v>0</v>
      </c>
      <c r="J253">
        <f t="shared" si="30"/>
        <v>4077.0539162308173</v>
      </c>
      <c r="K253">
        <f t="shared" si="31"/>
        <v>266.69608376918268</v>
      </c>
    </row>
    <row r="254" spans="1:11" x14ac:dyDescent="0.25">
      <c r="A254" s="1">
        <v>0.83333333333333337</v>
      </c>
      <c r="B254">
        <v>4404.3076923076924</v>
      </c>
      <c r="C254">
        <v>1</v>
      </c>
      <c r="D254">
        <f t="shared" si="24"/>
        <v>0.50000000000000011</v>
      </c>
      <c r="E254">
        <f t="shared" si="25"/>
        <v>-0.8660254037844386</v>
      </c>
      <c r="F254">
        <f t="shared" si="26"/>
        <v>1</v>
      </c>
      <c r="G254">
        <f t="shared" si="27"/>
        <v>0</v>
      </c>
      <c r="H254">
        <f t="shared" si="28"/>
        <v>1</v>
      </c>
      <c r="I254">
        <f t="shared" si="29"/>
        <v>0</v>
      </c>
      <c r="J254">
        <f t="shared" si="30"/>
        <v>4039.1711295148111</v>
      </c>
      <c r="K254">
        <f t="shared" si="31"/>
        <v>365.13656279288125</v>
      </c>
    </row>
    <row r="255" spans="1:11" x14ac:dyDescent="0.25">
      <c r="A255" s="1">
        <v>0.83680555555555547</v>
      </c>
      <c r="B255">
        <v>4403</v>
      </c>
      <c r="C255">
        <v>1</v>
      </c>
      <c r="D255">
        <f t="shared" si="24"/>
        <v>0.51877325816052111</v>
      </c>
      <c r="E255">
        <f t="shared" si="25"/>
        <v>-0.85491187067294683</v>
      </c>
      <c r="F255">
        <f t="shared" si="26"/>
        <v>1</v>
      </c>
      <c r="G255">
        <f t="shared" si="27"/>
        <v>0</v>
      </c>
      <c r="H255">
        <f t="shared" si="28"/>
        <v>1</v>
      </c>
      <c r="I255">
        <f t="shared" si="29"/>
        <v>0</v>
      </c>
      <c r="J255">
        <f t="shared" si="30"/>
        <v>4000.8750448793735</v>
      </c>
      <c r="K255">
        <f t="shared" si="31"/>
        <v>402.12495512062651</v>
      </c>
    </row>
    <row r="256" spans="1:11" x14ac:dyDescent="0.25">
      <c r="A256" s="1">
        <v>0.84027777777777779</v>
      </c>
      <c r="B256">
        <v>4352.3076923076924</v>
      </c>
      <c r="C256">
        <v>1</v>
      </c>
      <c r="D256">
        <f t="shared" si="24"/>
        <v>0.53729960834682389</v>
      </c>
      <c r="E256">
        <f t="shared" si="25"/>
        <v>-0.84339144581288572</v>
      </c>
      <c r="F256">
        <f t="shared" si="26"/>
        <v>1</v>
      </c>
      <c r="G256">
        <f t="shared" si="27"/>
        <v>0</v>
      </c>
      <c r="H256">
        <f t="shared" si="28"/>
        <v>1</v>
      </c>
      <c r="I256">
        <f t="shared" si="29"/>
        <v>0</v>
      </c>
      <c r="J256">
        <f t="shared" si="30"/>
        <v>3962.1838891866801</v>
      </c>
      <c r="K256">
        <f t="shared" si="31"/>
        <v>390.12380312101232</v>
      </c>
    </row>
    <row r="257" spans="1:11" x14ac:dyDescent="0.25">
      <c r="A257" s="1">
        <v>0.84375</v>
      </c>
      <c r="B257">
        <v>4340</v>
      </c>
      <c r="C257">
        <v>1</v>
      </c>
      <c r="D257">
        <f t="shared" si="24"/>
        <v>0.55557023301960184</v>
      </c>
      <c r="E257">
        <f t="shared" si="25"/>
        <v>-0.83146961230254546</v>
      </c>
      <c r="F257">
        <f t="shared" si="26"/>
        <v>1</v>
      </c>
      <c r="G257">
        <f t="shared" si="27"/>
        <v>0</v>
      </c>
      <c r="H257">
        <f t="shared" si="28"/>
        <v>1</v>
      </c>
      <c r="I257">
        <f t="shared" si="29"/>
        <v>0</v>
      </c>
      <c r="J257">
        <f t="shared" si="30"/>
        <v>3923.1160773313377</v>
      </c>
      <c r="K257">
        <f t="shared" si="31"/>
        <v>416.88392266866231</v>
      </c>
    </row>
    <row r="258" spans="1:11" x14ac:dyDescent="0.25">
      <c r="A258" s="1">
        <v>0.84722222222222221</v>
      </c>
      <c r="B258">
        <v>4312.5</v>
      </c>
      <c r="C258">
        <v>1</v>
      </c>
      <c r="D258">
        <f t="shared" si="24"/>
        <v>0.57357643635104605</v>
      </c>
      <c r="E258">
        <f t="shared" si="25"/>
        <v>-0.8191520442889918</v>
      </c>
      <c r="F258">
        <f t="shared" si="26"/>
        <v>1</v>
      </c>
      <c r="G258">
        <f t="shared" si="27"/>
        <v>0</v>
      </c>
      <c r="H258">
        <f t="shared" si="28"/>
        <v>1</v>
      </c>
      <c r="I258">
        <f t="shared" si="29"/>
        <v>0</v>
      </c>
      <c r="J258">
        <f t="shared" si="30"/>
        <v>3883.69020347588</v>
      </c>
      <c r="K258">
        <f t="shared" si="31"/>
        <v>428.80979652411997</v>
      </c>
    </row>
    <row r="259" spans="1:11" x14ac:dyDescent="0.25">
      <c r="A259" s="1">
        <v>0.85069444444444453</v>
      </c>
      <c r="B259">
        <v>4289.4285714285716</v>
      </c>
      <c r="C259">
        <v>1</v>
      </c>
      <c r="D259">
        <f t="shared" si="24"/>
        <v>0.59130964836358268</v>
      </c>
      <c r="E259">
        <f t="shared" si="25"/>
        <v>-0.80644460426748232</v>
      </c>
      <c r="F259">
        <f t="shared" si="26"/>
        <v>1</v>
      </c>
      <c r="G259">
        <f t="shared" si="27"/>
        <v>0</v>
      </c>
      <c r="H259">
        <f t="shared" si="28"/>
        <v>1</v>
      </c>
      <c r="I259">
        <f t="shared" si="29"/>
        <v>0</v>
      </c>
      <c r="J259">
        <f t="shared" si="30"/>
        <v>3843.9250322009657</v>
      </c>
      <c r="K259">
        <f t="shared" si="31"/>
        <v>445.50353922760587</v>
      </c>
    </row>
    <row r="260" spans="1:11" x14ac:dyDescent="0.25">
      <c r="A260" s="1">
        <v>0.85070601851851846</v>
      </c>
      <c r="B260">
        <v>4335.5714285714284</v>
      </c>
      <c r="C260">
        <v>1</v>
      </c>
      <c r="D260">
        <f t="shared" si="24"/>
        <v>0.59136829310654115</v>
      </c>
      <c r="E260">
        <f t="shared" si="25"/>
        <v>-0.80640160088398638</v>
      </c>
      <c r="F260">
        <f t="shared" si="26"/>
        <v>1</v>
      </c>
      <c r="G260">
        <f t="shared" si="27"/>
        <v>0</v>
      </c>
      <c r="H260">
        <f t="shared" si="28"/>
        <v>1</v>
      </c>
      <c r="I260">
        <f t="shared" si="29"/>
        <v>0</v>
      </c>
      <c r="J260">
        <f t="shared" si="30"/>
        <v>3843.791935340163</v>
      </c>
      <c r="K260">
        <f t="shared" si="31"/>
        <v>491.77949323126541</v>
      </c>
    </row>
    <row r="261" spans="1:11" x14ac:dyDescent="0.25">
      <c r="A261" s="1">
        <v>0.85416666666666663</v>
      </c>
      <c r="B261">
        <v>4285.2857142857147</v>
      </c>
      <c r="C261">
        <v>1</v>
      </c>
      <c r="D261">
        <f t="shared" si="24"/>
        <v>0.60876142900872054</v>
      </c>
      <c r="E261">
        <f t="shared" si="25"/>
        <v>-0.79335334029123517</v>
      </c>
      <c r="F261">
        <f t="shared" si="26"/>
        <v>1</v>
      </c>
      <c r="G261">
        <f t="shared" si="27"/>
        <v>0</v>
      </c>
      <c r="H261">
        <f t="shared" si="28"/>
        <v>1</v>
      </c>
      <c r="I261">
        <f t="shared" si="29"/>
        <v>0</v>
      </c>
      <c r="J261">
        <f t="shared" si="30"/>
        <v>3803.83948957445</v>
      </c>
      <c r="K261">
        <f t="shared" si="31"/>
        <v>481.44622471126468</v>
      </c>
    </row>
    <row r="262" spans="1:11" x14ac:dyDescent="0.25">
      <c r="A262" s="1">
        <v>0.85763888888888884</v>
      </c>
      <c r="B262">
        <v>4281.7692307692305</v>
      </c>
      <c r="C262">
        <v>1</v>
      </c>
      <c r="D262">
        <f t="shared" si="24"/>
        <v>0.62592347218405864</v>
      </c>
      <c r="E262">
        <f t="shared" si="25"/>
        <v>-0.77988448309288216</v>
      </c>
      <c r="F262">
        <f t="shared" si="26"/>
        <v>1</v>
      </c>
      <c r="G262">
        <f t="shared" si="27"/>
        <v>0</v>
      </c>
      <c r="H262">
        <f t="shared" si="28"/>
        <v>1</v>
      </c>
      <c r="I262">
        <f t="shared" si="29"/>
        <v>0</v>
      </c>
      <c r="J262">
        <f t="shared" si="30"/>
        <v>3763.4526541435944</v>
      </c>
      <c r="K262">
        <f t="shared" si="31"/>
        <v>518.31657662563612</v>
      </c>
    </row>
    <row r="263" spans="1:11" x14ac:dyDescent="0.25">
      <c r="A263" s="1">
        <v>0.86111111111111116</v>
      </c>
      <c r="B263">
        <v>4192.8999999999996</v>
      </c>
      <c r="C263">
        <v>1</v>
      </c>
      <c r="D263">
        <f t="shared" si="24"/>
        <v>0.64278760968653925</v>
      </c>
      <c r="E263">
        <f t="shared" si="25"/>
        <v>-0.76604444311897812</v>
      </c>
      <c r="F263">
        <f t="shared" si="26"/>
        <v>1</v>
      </c>
      <c r="G263">
        <f t="shared" si="27"/>
        <v>0</v>
      </c>
      <c r="H263">
        <f t="shared" si="28"/>
        <v>1</v>
      </c>
      <c r="I263">
        <f t="shared" si="29"/>
        <v>0</v>
      </c>
      <c r="J263">
        <f t="shared" si="30"/>
        <v>3722.783747854719</v>
      </c>
      <c r="K263">
        <f t="shared" si="31"/>
        <v>470.11625214528067</v>
      </c>
    </row>
    <row r="264" spans="1:11" x14ac:dyDescent="0.25">
      <c r="A264" s="1">
        <v>0.86458333333333337</v>
      </c>
      <c r="B264">
        <v>4212.4615384615381</v>
      </c>
      <c r="C264">
        <v>1</v>
      </c>
      <c r="D264">
        <f t="shared" si="24"/>
        <v>0.65934581510006907</v>
      </c>
      <c r="E264">
        <f t="shared" si="25"/>
        <v>-0.75183980747897716</v>
      </c>
      <c r="F264">
        <f t="shared" si="26"/>
        <v>1</v>
      </c>
      <c r="G264">
        <f t="shared" si="27"/>
        <v>0</v>
      </c>
      <c r="H264">
        <f t="shared" si="28"/>
        <v>1</v>
      </c>
      <c r="I264">
        <f t="shared" si="29"/>
        <v>0</v>
      </c>
      <c r="J264">
        <f t="shared" si="30"/>
        <v>3681.8521269045987</v>
      </c>
      <c r="K264">
        <f t="shared" si="31"/>
        <v>530.60941155693945</v>
      </c>
    </row>
    <row r="265" spans="1:11" x14ac:dyDescent="0.25">
      <c r="A265" s="1">
        <v>0.86805555555555547</v>
      </c>
      <c r="B265">
        <v>4125.083333333333</v>
      </c>
      <c r="C265">
        <v>1</v>
      </c>
      <c r="D265">
        <f t="shared" si="24"/>
        <v>0.67559020761565947</v>
      </c>
      <c r="E265">
        <f t="shared" si="25"/>
        <v>-0.73727733681012475</v>
      </c>
      <c r="F265">
        <f t="shared" si="26"/>
        <v>1</v>
      </c>
      <c r="G265">
        <f t="shared" si="27"/>
        <v>0</v>
      </c>
      <c r="H265">
        <f t="shared" si="28"/>
        <v>1</v>
      </c>
      <c r="I265">
        <f t="shared" si="29"/>
        <v>0</v>
      </c>
      <c r="J265">
        <f t="shared" si="30"/>
        <v>3640.6772725279598</v>
      </c>
      <c r="K265">
        <f t="shared" si="31"/>
        <v>484.40606080537327</v>
      </c>
    </row>
    <row r="266" spans="1:11" x14ac:dyDescent="0.25">
      <c r="A266" s="1">
        <v>0.87152777777777779</v>
      </c>
      <c r="B266">
        <v>4168.272727272727</v>
      </c>
      <c r="C266">
        <v>1</v>
      </c>
      <c r="D266">
        <f t="shared" si="24"/>
        <v>0.69151305578226951</v>
      </c>
      <c r="E266">
        <f t="shared" si="25"/>
        <v>-0.72236396205975539</v>
      </c>
      <c r="F266">
        <f t="shared" si="26"/>
        <v>1</v>
      </c>
      <c r="G266">
        <f t="shared" si="27"/>
        <v>0</v>
      </c>
      <c r="H266">
        <f t="shared" si="28"/>
        <v>1</v>
      </c>
      <c r="I266">
        <f t="shared" si="29"/>
        <v>0</v>
      </c>
      <c r="J266">
        <f t="shared" si="30"/>
        <v>3599.2787817254548</v>
      </c>
      <c r="K266">
        <f t="shared" si="31"/>
        <v>568.99394554727223</v>
      </c>
    </row>
    <row r="267" spans="1:11" x14ac:dyDescent="0.25">
      <c r="A267" s="1">
        <v>0.875</v>
      </c>
      <c r="B267">
        <v>4073.7692307692309</v>
      </c>
      <c r="C267">
        <v>1</v>
      </c>
      <c r="D267">
        <f t="shared" ref="D267:D303" si="32">COS(D$8*$A267*PI()*2)</f>
        <v>0.70710678118654735</v>
      </c>
      <c r="E267">
        <f t="shared" ref="E267:E303" si="33">SIN(E$8*$A267*PI()*2)</f>
        <v>-0.70710678118654768</v>
      </c>
      <c r="F267">
        <f t="shared" ref="F267:F303" si="34">COS(F$8*$A267*PI()*2)</f>
        <v>1</v>
      </c>
      <c r="G267">
        <f t="shared" ref="G267:G303" si="35">SIN(G$8*$A267*PI()*2)</f>
        <v>0</v>
      </c>
      <c r="H267">
        <f t="shared" ref="H267:H303" si="36">COS(H$8*$A267*PI()*2)</f>
        <v>1</v>
      </c>
      <c r="I267">
        <f t="shared" ref="I267:I303" si="37">SIN(I$8*$A267*PI()*2)</f>
        <v>0</v>
      </c>
      <c r="J267">
        <f t="shared" ref="J267:J303" si="38">SUMPRODUCT($C$6:$I$6,C267:I267)</f>
        <v>3557.6763579365788</v>
      </c>
      <c r="K267">
        <f t="shared" ref="K267:K303" si="39">B267-J267</f>
        <v>516.09287283265212</v>
      </c>
    </row>
    <row r="268" spans="1:11" x14ac:dyDescent="0.25">
      <c r="A268" s="1">
        <v>0.87847222222222221</v>
      </c>
      <c r="B268">
        <v>4071.3076923076924</v>
      </c>
      <c r="C268">
        <v>1</v>
      </c>
      <c r="D268">
        <f t="shared" si="32"/>
        <v>0.72236396205975506</v>
      </c>
      <c r="E268">
        <f t="shared" si="33"/>
        <v>-0.69151305578226985</v>
      </c>
      <c r="F268">
        <f t="shared" si="34"/>
        <v>1</v>
      </c>
      <c r="G268">
        <f t="shared" si="35"/>
        <v>0</v>
      </c>
      <c r="H268">
        <f t="shared" si="36"/>
        <v>1</v>
      </c>
      <c r="I268">
        <f t="shared" si="37"/>
        <v>0</v>
      </c>
      <c r="J268">
        <f t="shared" si="38"/>
        <v>3515.8898016618732</v>
      </c>
      <c r="K268">
        <f t="shared" si="39"/>
        <v>555.41789064581917</v>
      </c>
    </row>
    <row r="269" spans="1:11" x14ac:dyDescent="0.25">
      <c r="A269" s="1">
        <v>0.88194444444444453</v>
      </c>
      <c r="B269">
        <v>3990.9285714285716</v>
      </c>
      <c r="C269">
        <v>1</v>
      </c>
      <c r="D269">
        <f t="shared" si="32"/>
        <v>0.73727733681012442</v>
      </c>
      <c r="E269">
        <f t="shared" si="33"/>
        <v>-0.6755902076156598</v>
      </c>
      <c r="F269">
        <f t="shared" si="34"/>
        <v>1</v>
      </c>
      <c r="G269">
        <f t="shared" si="35"/>
        <v>0</v>
      </c>
      <c r="H269">
        <f t="shared" si="36"/>
        <v>1</v>
      </c>
      <c r="I269">
        <f t="shared" si="37"/>
        <v>0</v>
      </c>
      <c r="J269">
        <f t="shared" si="38"/>
        <v>3473.9390010389679</v>
      </c>
      <c r="K269">
        <f t="shared" si="39"/>
        <v>516.98957038960361</v>
      </c>
    </row>
    <row r="270" spans="1:11" x14ac:dyDescent="0.25">
      <c r="A270" s="1">
        <v>0.88541666666666663</v>
      </c>
      <c r="B270">
        <v>4019.3333333333335</v>
      </c>
      <c r="C270">
        <v>1</v>
      </c>
      <c r="D270">
        <f t="shared" si="32"/>
        <v>0.75183980747897694</v>
      </c>
      <c r="E270">
        <f t="shared" si="33"/>
        <v>-0.6593458151000694</v>
      </c>
      <c r="F270">
        <f t="shared" si="34"/>
        <v>1</v>
      </c>
      <c r="G270">
        <f t="shared" si="35"/>
        <v>0</v>
      </c>
      <c r="H270">
        <f t="shared" si="36"/>
        <v>1</v>
      </c>
      <c r="I270">
        <f t="shared" si="37"/>
        <v>0</v>
      </c>
      <c r="J270">
        <f t="shared" si="38"/>
        <v>3431.843922376921</v>
      </c>
      <c r="K270">
        <f t="shared" si="39"/>
        <v>587.48941095641248</v>
      </c>
    </row>
    <row r="271" spans="1:11" x14ac:dyDescent="0.25">
      <c r="A271" s="1">
        <v>0.88888888888888884</v>
      </c>
      <c r="B271">
        <v>3870.5</v>
      </c>
      <c r="C271">
        <v>1</v>
      </c>
      <c r="D271">
        <f t="shared" si="32"/>
        <v>0.76604444311897779</v>
      </c>
      <c r="E271">
        <f t="shared" si="33"/>
        <v>-0.64278760968653958</v>
      </c>
      <c r="F271">
        <f t="shared" si="34"/>
        <v>1</v>
      </c>
      <c r="G271">
        <f t="shared" si="35"/>
        <v>0</v>
      </c>
      <c r="H271">
        <f t="shared" si="36"/>
        <v>1</v>
      </c>
      <c r="I271">
        <f t="shared" si="37"/>
        <v>0</v>
      </c>
      <c r="J271">
        <f t="shared" si="38"/>
        <v>3389.6246006533047</v>
      </c>
      <c r="K271">
        <f t="shared" si="39"/>
        <v>480.8753993466953</v>
      </c>
    </row>
    <row r="272" spans="1:11" x14ac:dyDescent="0.25">
      <c r="A272" s="1">
        <v>0.89236111111111116</v>
      </c>
      <c r="B272">
        <v>3848.3</v>
      </c>
      <c r="C272">
        <v>1</v>
      </c>
      <c r="D272">
        <f t="shared" si="32"/>
        <v>0.77988448309288183</v>
      </c>
      <c r="E272">
        <f t="shared" si="33"/>
        <v>-0.62592347218405897</v>
      </c>
      <c r="F272">
        <f t="shared" si="34"/>
        <v>1</v>
      </c>
      <c r="G272">
        <f t="shared" si="35"/>
        <v>0</v>
      </c>
      <c r="H272">
        <f t="shared" si="36"/>
        <v>1</v>
      </c>
      <c r="I272">
        <f t="shared" si="37"/>
        <v>0</v>
      </c>
      <c r="J272">
        <f t="shared" si="38"/>
        <v>3347.3011299786726</v>
      </c>
      <c r="K272">
        <f t="shared" si="39"/>
        <v>500.99887002132755</v>
      </c>
    </row>
    <row r="273" spans="1:11" x14ac:dyDescent="0.25">
      <c r="A273" s="1">
        <v>0.89583333333333337</v>
      </c>
      <c r="B273">
        <v>3768.5714285714284</v>
      </c>
      <c r="C273">
        <v>1</v>
      </c>
      <c r="D273">
        <f t="shared" si="32"/>
        <v>0.79335334029123494</v>
      </c>
      <c r="E273">
        <f t="shared" si="33"/>
        <v>-0.60876142900872088</v>
      </c>
      <c r="F273">
        <f t="shared" si="34"/>
        <v>1</v>
      </c>
      <c r="G273">
        <f t="shared" si="35"/>
        <v>0</v>
      </c>
      <c r="H273">
        <f t="shared" si="36"/>
        <v>1</v>
      </c>
      <c r="I273">
        <f t="shared" si="37"/>
        <v>0</v>
      </c>
      <c r="J273">
        <f t="shared" si="38"/>
        <v>3304.8936540328359</v>
      </c>
      <c r="K273">
        <f t="shared" si="39"/>
        <v>463.67777453859253</v>
      </c>
    </row>
    <row r="274" spans="1:11" x14ac:dyDescent="0.25">
      <c r="A274" s="1">
        <v>0.89930555555555547</v>
      </c>
      <c r="B274">
        <v>3756.2307692307691</v>
      </c>
      <c r="C274">
        <v>1</v>
      </c>
      <c r="D274">
        <f t="shared" si="32"/>
        <v>0.8064446042674821</v>
      </c>
      <c r="E274">
        <f t="shared" si="33"/>
        <v>-0.59130964836358302</v>
      </c>
      <c r="F274">
        <f t="shared" si="34"/>
        <v>1</v>
      </c>
      <c r="G274">
        <f t="shared" si="35"/>
        <v>0</v>
      </c>
      <c r="H274">
        <f t="shared" si="36"/>
        <v>1</v>
      </c>
      <c r="I274">
        <f t="shared" si="37"/>
        <v>0</v>
      </c>
      <c r="J274">
        <f t="shared" si="38"/>
        <v>3262.4223564775621</v>
      </c>
      <c r="K274">
        <f t="shared" si="39"/>
        <v>493.80841275320699</v>
      </c>
    </row>
    <row r="275" spans="1:11" x14ac:dyDescent="0.25">
      <c r="A275" s="1">
        <v>0.90277777777777779</v>
      </c>
      <c r="B275">
        <v>3595.9166666666665</v>
      </c>
      <c r="C275">
        <v>1</v>
      </c>
      <c r="D275">
        <f t="shared" si="32"/>
        <v>0.81915204428899158</v>
      </c>
      <c r="E275">
        <f t="shared" si="33"/>
        <v>-0.57357643635104649</v>
      </c>
      <c r="F275">
        <f t="shared" si="34"/>
        <v>1</v>
      </c>
      <c r="G275">
        <f t="shared" si="35"/>
        <v>0</v>
      </c>
      <c r="H275">
        <f t="shared" si="36"/>
        <v>1</v>
      </c>
      <c r="I275">
        <f t="shared" si="37"/>
        <v>0</v>
      </c>
      <c r="J275">
        <f t="shared" si="38"/>
        <v>3219.9074513502478</v>
      </c>
      <c r="K275">
        <f t="shared" si="39"/>
        <v>376.0092153164187</v>
      </c>
    </row>
    <row r="276" spans="1:11" x14ac:dyDescent="0.25">
      <c r="A276" s="1">
        <v>0.90625</v>
      </c>
      <c r="B276">
        <v>3597.5833333333335</v>
      </c>
      <c r="C276">
        <v>1</v>
      </c>
      <c r="D276">
        <f t="shared" si="32"/>
        <v>0.83146961230254524</v>
      </c>
      <c r="E276">
        <f t="shared" si="33"/>
        <v>-0.55557023301960218</v>
      </c>
      <c r="F276">
        <f t="shared" si="34"/>
        <v>1</v>
      </c>
      <c r="G276">
        <f t="shared" si="35"/>
        <v>0</v>
      </c>
      <c r="H276">
        <f t="shared" si="36"/>
        <v>1</v>
      </c>
      <c r="I276">
        <f t="shared" si="37"/>
        <v>0</v>
      </c>
      <c r="J276">
        <f t="shared" si="38"/>
        <v>3177.3691734431359</v>
      </c>
      <c r="K276">
        <f t="shared" si="39"/>
        <v>420.21415989019761</v>
      </c>
    </row>
    <row r="277" spans="1:11" x14ac:dyDescent="0.25">
      <c r="A277" s="1">
        <v>0.90972222222222221</v>
      </c>
      <c r="B277">
        <v>3492.5833333333335</v>
      </c>
      <c r="C277">
        <v>1</v>
      </c>
      <c r="D277">
        <f t="shared" si="32"/>
        <v>0.8433914458128855</v>
      </c>
      <c r="E277">
        <f t="shared" si="33"/>
        <v>-0.53729960834682422</v>
      </c>
      <c r="F277">
        <f t="shared" si="34"/>
        <v>1</v>
      </c>
      <c r="G277">
        <f t="shared" si="35"/>
        <v>0</v>
      </c>
      <c r="H277">
        <f t="shared" si="36"/>
        <v>1</v>
      </c>
      <c r="I277">
        <f t="shared" si="37"/>
        <v>0</v>
      </c>
      <c r="J277">
        <f t="shared" si="38"/>
        <v>3134.827768672646</v>
      </c>
      <c r="K277">
        <f t="shared" si="39"/>
        <v>357.75556466068747</v>
      </c>
    </row>
    <row r="278" spans="1:11" x14ac:dyDescent="0.25">
      <c r="A278" s="1">
        <v>0.91319444444444453</v>
      </c>
      <c r="B278">
        <v>3430.125</v>
      </c>
      <c r="C278">
        <v>1</v>
      </c>
      <c r="D278">
        <f t="shared" si="32"/>
        <v>0.85491187067294661</v>
      </c>
      <c r="E278">
        <f t="shared" si="33"/>
        <v>-0.51877325816052144</v>
      </c>
      <c r="F278">
        <f t="shared" si="34"/>
        <v>1</v>
      </c>
      <c r="G278">
        <f t="shared" si="35"/>
        <v>0</v>
      </c>
      <c r="H278">
        <f t="shared" si="36"/>
        <v>1</v>
      </c>
      <c r="I278">
        <f t="shared" si="37"/>
        <v>0</v>
      </c>
      <c r="J278">
        <f t="shared" si="38"/>
        <v>3092.3034844434114</v>
      </c>
      <c r="K278">
        <f t="shared" si="39"/>
        <v>337.82151555658857</v>
      </c>
    </row>
    <row r="279" spans="1:11" x14ac:dyDescent="0.25">
      <c r="A279" s="1">
        <v>0.91666666666666663</v>
      </c>
      <c r="B279">
        <v>3394.5384615384614</v>
      </c>
      <c r="C279">
        <v>1</v>
      </c>
      <c r="D279">
        <f t="shared" si="32"/>
        <v>0.86602540378443837</v>
      </c>
      <c r="E279">
        <f t="shared" si="33"/>
        <v>-0.50000000000000044</v>
      </c>
      <c r="F279">
        <f t="shared" si="34"/>
        <v>1</v>
      </c>
      <c r="G279">
        <f t="shared" si="35"/>
        <v>0</v>
      </c>
      <c r="H279">
        <f t="shared" si="36"/>
        <v>1</v>
      </c>
      <c r="I279">
        <f t="shared" si="37"/>
        <v>0</v>
      </c>
      <c r="J279">
        <f t="shared" si="38"/>
        <v>3049.8165600116208</v>
      </c>
      <c r="K279">
        <f t="shared" si="39"/>
        <v>344.72190152684061</v>
      </c>
    </row>
    <row r="280" spans="1:11" x14ac:dyDescent="0.25">
      <c r="A280" s="1">
        <v>0.92013888888888884</v>
      </c>
      <c r="B280">
        <v>3395.0714285714284</v>
      </c>
      <c r="C280">
        <v>1</v>
      </c>
      <c r="D280">
        <f t="shared" si="32"/>
        <v>0.87672675570750769</v>
      </c>
      <c r="E280">
        <f t="shared" si="33"/>
        <v>-0.48098876891938774</v>
      </c>
      <c r="F280">
        <f t="shared" si="34"/>
        <v>1</v>
      </c>
      <c r="G280">
        <f t="shared" si="35"/>
        <v>0</v>
      </c>
      <c r="H280">
        <f t="shared" si="36"/>
        <v>1</v>
      </c>
      <c r="I280">
        <f t="shared" si="37"/>
        <v>0</v>
      </c>
      <c r="J280">
        <f t="shared" si="38"/>
        <v>3007.3872168522162</v>
      </c>
      <c r="K280">
        <f t="shared" si="39"/>
        <v>387.68421171921227</v>
      </c>
    </row>
    <row r="281" spans="1:11" x14ac:dyDescent="0.25">
      <c r="A281" s="1">
        <v>0.92361111111111116</v>
      </c>
      <c r="B281">
        <v>3297.9285714285716</v>
      </c>
      <c r="C281">
        <v>1</v>
      </c>
      <c r="D281">
        <f t="shared" si="32"/>
        <v>0.88701083317822182</v>
      </c>
      <c r="E281">
        <f t="shared" si="33"/>
        <v>-0.46174861323503363</v>
      </c>
      <c r="F281">
        <f t="shared" si="34"/>
        <v>1</v>
      </c>
      <c r="G281">
        <f t="shared" si="35"/>
        <v>0</v>
      </c>
      <c r="H281">
        <f t="shared" si="36"/>
        <v>1</v>
      </c>
      <c r="I281">
        <f t="shared" si="37"/>
        <v>0</v>
      </c>
      <c r="J281">
        <f t="shared" si="38"/>
        <v>2965.0356490345775</v>
      </c>
      <c r="K281">
        <f t="shared" si="39"/>
        <v>332.89292239399401</v>
      </c>
    </row>
    <row r="282" spans="1:11" x14ac:dyDescent="0.25">
      <c r="A282" s="1">
        <v>0.92708333333333337</v>
      </c>
      <c r="B282">
        <v>3317.8333333333335</v>
      </c>
      <c r="C282">
        <v>1</v>
      </c>
      <c r="D282">
        <f t="shared" si="32"/>
        <v>0.89687274153268826</v>
      </c>
      <c r="E282">
        <f t="shared" si="33"/>
        <v>-0.44228869021900141</v>
      </c>
      <c r="F282">
        <f t="shared" si="34"/>
        <v>1</v>
      </c>
      <c r="G282">
        <f t="shared" si="35"/>
        <v>0</v>
      </c>
      <c r="H282">
        <f t="shared" si="36"/>
        <v>1</v>
      </c>
      <c r="I282">
        <f t="shared" si="37"/>
        <v>0</v>
      </c>
      <c r="J282">
        <f t="shared" si="38"/>
        <v>2922.782013611235</v>
      </c>
      <c r="K282">
        <f t="shared" si="39"/>
        <v>395.05131972209847</v>
      </c>
    </row>
    <row r="283" spans="1:11" x14ac:dyDescent="0.25">
      <c r="A283" s="1">
        <v>0.93055555555555547</v>
      </c>
      <c r="B283">
        <v>3225.1428571428573</v>
      </c>
      <c r="C283">
        <v>1</v>
      </c>
      <c r="D283">
        <f t="shared" si="32"/>
        <v>0.90630778703664971</v>
      </c>
      <c r="E283">
        <f t="shared" si="33"/>
        <v>-0.4226182617407</v>
      </c>
      <c r="F283">
        <f t="shared" si="34"/>
        <v>1</v>
      </c>
      <c r="G283">
        <f t="shared" si="35"/>
        <v>0</v>
      </c>
      <c r="H283">
        <f t="shared" si="36"/>
        <v>1</v>
      </c>
      <c r="I283">
        <f t="shared" si="37"/>
        <v>0</v>
      </c>
      <c r="J283">
        <f t="shared" si="38"/>
        <v>2880.6464210241984</v>
      </c>
      <c r="K283">
        <f t="shared" si="39"/>
        <v>344.49643611865895</v>
      </c>
    </row>
    <row r="284" spans="1:11" x14ac:dyDescent="0.25">
      <c r="A284" s="1">
        <v>0.93402777777777779</v>
      </c>
      <c r="B284">
        <v>3198.7</v>
      </c>
      <c r="C284">
        <v>1</v>
      </c>
      <c r="D284">
        <f t="shared" si="32"/>
        <v>0.9153114791194471</v>
      </c>
      <c r="E284">
        <f t="shared" si="33"/>
        <v>-0.40274668985873741</v>
      </c>
      <c r="F284">
        <f t="shared" si="34"/>
        <v>1</v>
      </c>
      <c r="G284">
        <f t="shared" si="35"/>
        <v>0</v>
      </c>
      <c r="H284">
        <f t="shared" si="36"/>
        <v>1</v>
      </c>
      <c r="I284">
        <f t="shared" si="37"/>
        <v>0</v>
      </c>
      <c r="J284">
        <f t="shared" si="38"/>
        <v>2838.6489255334823</v>
      </c>
      <c r="K284">
        <f t="shared" si="39"/>
        <v>360.05107446651755</v>
      </c>
    </row>
    <row r="285" spans="1:11" x14ac:dyDescent="0.25">
      <c r="A285" s="1">
        <v>0.9375</v>
      </c>
      <c r="B285">
        <v>3158.1538461538462</v>
      </c>
      <c r="C285">
        <v>1</v>
      </c>
      <c r="D285">
        <f t="shared" si="32"/>
        <v>0.92387953251128652</v>
      </c>
      <c r="E285">
        <f t="shared" si="33"/>
        <v>-0.38268343236509039</v>
      </c>
      <c r="F285">
        <f t="shared" si="34"/>
        <v>1</v>
      </c>
      <c r="G285">
        <f t="shared" si="35"/>
        <v>0</v>
      </c>
      <c r="H285">
        <f t="shared" si="36"/>
        <v>1</v>
      </c>
      <c r="I285">
        <f t="shared" si="37"/>
        <v>0</v>
      </c>
      <c r="J285">
        <f t="shared" si="38"/>
        <v>2796.8095156723666</v>
      </c>
      <c r="K285">
        <f t="shared" si="39"/>
        <v>361.34433048147957</v>
      </c>
    </row>
    <row r="286" spans="1:11" x14ac:dyDescent="0.25">
      <c r="A286" s="1">
        <v>0.94097222222222221</v>
      </c>
      <c r="B286">
        <v>3153.3333333333335</v>
      </c>
      <c r="C286">
        <v>1</v>
      </c>
      <c r="D286">
        <f t="shared" si="32"/>
        <v>0.93200786928279844</v>
      </c>
      <c r="E286">
        <f t="shared" si="33"/>
        <v>-0.36243803828370186</v>
      </c>
      <c r="F286">
        <f t="shared" si="34"/>
        <v>1</v>
      </c>
      <c r="G286">
        <f t="shared" si="35"/>
        <v>0</v>
      </c>
      <c r="H286">
        <f t="shared" si="36"/>
        <v>1</v>
      </c>
      <c r="I286">
        <f t="shared" si="37"/>
        <v>0</v>
      </c>
      <c r="J286">
        <f t="shared" si="38"/>
        <v>2755.1481047339266</v>
      </c>
      <c r="K286">
        <f t="shared" si="39"/>
        <v>398.18522859940686</v>
      </c>
    </row>
    <row r="287" spans="1:11" x14ac:dyDescent="0.25">
      <c r="A287" s="1">
        <v>0.94444444444444453</v>
      </c>
      <c r="B287">
        <v>3091.8571428571427</v>
      </c>
      <c r="C287">
        <v>1</v>
      </c>
      <c r="D287">
        <f t="shared" si="32"/>
        <v>0.93969262078590843</v>
      </c>
      <c r="E287">
        <f t="shared" si="33"/>
        <v>-0.3420201433256686</v>
      </c>
      <c r="F287">
        <f t="shared" si="34"/>
        <v>1</v>
      </c>
      <c r="G287">
        <f t="shared" si="35"/>
        <v>0</v>
      </c>
      <c r="H287">
        <f t="shared" si="36"/>
        <v>1</v>
      </c>
      <c r="I287">
        <f t="shared" si="37"/>
        <v>0</v>
      </c>
      <c r="J287">
        <f t="shared" si="38"/>
        <v>2713.6845212933968</v>
      </c>
      <c r="K287">
        <f t="shared" si="39"/>
        <v>378.17262156374591</v>
      </c>
    </row>
    <row r="288" spans="1:11" x14ac:dyDescent="0.25">
      <c r="A288" s="1">
        <v>0.94791666666666663</v>
      </c>
      <c r="B288">
        <v>3066.3333333333335</v>
      </c>
      <c r="C288">
        <v>1</v>
      </c>
      <c r="D288">
        <f t="shared" si="32"/>
        <v>0.94693012949510558</v>
      </c>
      <c r="E288">
        <f t="shared" si="33"/>
        <v>-0.32143946530316186</v>
      </c>
      <c r="F288">
        <f t="shared" si="34"/>
        <v>1</v>
      </c>
      <c r="G288">
        <f t="shared" si="35"/>
        <v>0</v>
      </c>
      <c r="H288">
        <f t="shared" si="36"/>
        <v>1</v>
      </c>
      <c r="I288">
        <f t="shared" si="37"/>
        <v>0</v>
      </c>
      <c r="J288">
        <f t="shared" si="38"/>
        <v>2672.4384997708362</v>
      </c>
      <c r="K288">
        <f t="shared" si="39"/>
        <v>393.8948335624973</v>
      </c>
    </row>
    <row r="289" spans="1:11" x14ac:dyDescent="0.25">
      <c r="A289" s="1">
        <v>0.95138888888888884</v>
      </c>
      <c r="B289">
        <v>2997.2142857142858</v>
      </c>
      <c r="C289">
        <v>1</v>
      </c>
      <c r="D289">
        <f t="shared" si="32"/>
        <v>0.95371695074822671</v>
      </c>
      <c r="E289">
        <f t="shared" si="33"/>
        <v>-0.30070579950427384</v>
      </c>
      <c r="F289">
        <f t="shared" si="34"/>
        <v>1</v>
      </c>
      <c r="G289">
        <f t="shared" si="35"/>
        <v>0</v>
      </c>
      <c r="H289">
        <f t="shared" si="36"/>
        <v>1</v>
      </c>
      <c r="I289">
        <f t="shared" si="37"/>
        <v>0</v>
      </c>
      <c r="J289">
        <f t="shared" si="38"/>
        <v>2631.4296710386106</v>
      </c>
      <c r="K289">
        <f t="shared" si="39"/>
        <v>365.78461467567513</v>
      </c>
    </row>
    <row r="290" spans="1:11" x14ac:dyDescent="0.25">
      <c r="A290" s="1">
        <v>0.95486111111111116</v>
      </c>
      <c r="B290">
        <v>3000.5454545454545</v>
      </c>
      <c r="C290">
        <v>1</v>
      </c>
      <c r="D290">
        <f t="shared" si="32"/>
        <v>0.9600498543859286</v>
      </c>
      <c r="E290">
        <f t="shared" si="33"/>
        <v>-0.27982901403099242</v>
      </c>
      <c r="F290">
        <f t="shared" si="34"/>
        <v>1</v>
      </c>
      <c r="G290">
        <f t="shared" si="35"/>
        <v>0</v>
      </c>
      <c r="H290">
        <f t="shared" si="36"/>
        <v>1</v>
      </c>
      <c r="I290">
        <f t="shared" si="37"/>
        <v>0</v>
      </c>
      <c r="J290">
        <f t="shared" si="38"/>
        <v>2590.6775530781642</v>
      </c>
      <c r="K290">
        <f t="shared" si="39"/>
        <v>409.86790146729027</v>
      </c>
    </row>
    <row r="291" spans="1:11" x14ac:dyDescent="0.25">
      <c r="A291" s="1">
        <v>0.95833333333333337</v>
      </c>
      <c r="B291">
        <v>2893.5833333333335</v>
      </c>
      <c r="C291">
        <v>1</v>
      </c>
      <c r="D291">
        <f t="shared" si="32"/>
        <v>0.96592582628906831</v>
      </c>
      <c r="E291">
        <f t="shared" si="33"/>
        <v>-0.25881904510252068</v>
      </c>
      <c r="F291">
        <f t="shared" si="34"/>
        <v>1</v>
      </c>
      <c r="G291">
        <f t="shared" si="35"/>
        <v>0</v>
      </c>
      <c r="H291">
        <f t="shared" si="36"/>
        <v>1</v>
      </c>
      <c r="I291">
        <f t="shared" si="37"/>
        <v>0</v>
      </c>
      <c r="J291">
        <f t="shared" si="38"/>
        <v>2550.2015416905215</v>
      </c>
      <c r="K291">
        <f t="shared" si="39"/>
        <v>343.381791642812</v>
      </c>
    </row>
    <row r="292" spans="1:11" x14ac:dyDescent="0.25">
      <c r="A292" s="1">
        <v>0.96180555555555547</v>
      </c>
      <c r="B292">
        <v>2899.2857142857142</v>
      </c>
      <c r="C292">
        <v>1</v>
      </c>
      <c r="D292">
        <f t="shared" si="32"/>
        <v>0.97134206981326132</v>
      </c>
      <c r="E292">
        <f t="shared" si="33"/>
        <v>-0.23768589232617349</v>
      </c>
      <c r="F292">
        <f t="shared" si="34"/>
        <v>1</v>
      </c>
      <c r="G292">
        <f t="shared" si="35"/>
        <v>0</v>
      </c>
      <c r="H292">
        <f t="shared" si="36"/>
        <v>1</v>
      </c>
      <c r="I292">
        <f t="shared" si="37"/>
        <v>0</v>
      </c>
      <c r="J292">
        <f t="shared" si="38"/>
        <v>2510.0209012649302</v>
      </c>
      <c r="K292">
        <f t="shared" si="39"/>
        <v>389.264813020784</v>
      </c>
    </row>
    <row r="293" spans="1:11" x14ac:dyDescent="0.25">
      <c r="A293" s="1">
        <v>0.96527777777777779</v>
      </c>
      <c r="B293">
        <v>2787.3076923076924</v>
      </c>
      <c r="C293">
        <v>1</v>
      </c>
      <c r="D293">
        <f t="shared" si="32"/>
        <v>0.97629600711993336</v>
      </c>
      <c r="E293">
        <f t="shared" si="33"/>
        <v>-0.21643961393810288</v>
      </c>
      <c r="F293">
        <f t="shared" si="34"/>
        <v>1</v>
      </c>
      <c r="G293">
        <f t="shared" si="35"/>
        <v>0</v>
      </c>
      <c r="H293">
        <f t="shared" si="36"/>
        <v>1</v>
      </c>
      <c r="I293">
        <f t="shared" si="37"/>
        <v>0</v>
      </c>
      <c r="J293">
        <f t="shared" si="38"/>
        <v>2470.1547556100536</v>
      </c>
      <c r="K293">
        <f t="shared" si="39"/>
        <v>317.15293669763878</v>
      </c>
    </row>
    <row r="294" spans="1:11" x14ac:dyDescent="0.25">
      <c r="A294" s="1">
        <v>0.96875</v>
      </c>
      <c r="B294">
        <v>2801.1538461538462</v>
      </c>
      <c r="C294">
        <v>1</v>
      </c>
      <c r="D294">
        <f t="shared" si="32"/>
        <v>0.98078528040323032</v>
      </c>
      <c r="E294">
        <f t="shared" si="33"/>
        <v>-0.19509032201612872</v>
      </c>
      <c r="F294">
        <f t="shared" si="34"/>
        <v>1</v>
      </c>
      <c r="G294">
        <f t="shared" si="35"/>
        <v>0</v>
      </c>
      <c r="H294">
        <f t="shared" si="36"/>
        <v>1</v>
      </c>
      <c r="I294">
        <f t="shared" si="37"/>
        <v>0</v>
      </c>
      <c r="J294">
        <f t="shared" si="38"/>
        <v>2430.6220788520836</v>
      </c>
      <c r="K294">
        <f t="shared" si="39"/>
        <v>370.53176730176256</v>
      </c>
    </row>
    <row r="295" spans="1:11" x14ac:dyDescent="0.25">
      <c r="A295" s="1">
        <v>0.97222222222222221</v>
      </c>
      <c r="B295">
        <v>2693.7857142857142</v>
      </c>
      <c r="C295">
        <v>1</v>
      </c>
      <c r="D295">
        <f t="shared" si="32"/>
        <v>0.98480775301220802</v>
      </c>
      <c r="E295">
        <f t="shared" si="33"/>
        <v>-0.17364817766693039</v>
      </c>
      <c r="F295">
        <f t="shared" si="34"/>
        <v>1</v>
      </c>
      <c r="G295">
        <f t="shared" si="35"/>
        <v>0</v>
      </c>
      <c r="H295">
        <f t="shared" si="36"/>
        <v>1</v>
      </c>
      <c r="I295">
        <f t="shared" si="37"/>
        <v>0</v>
      </c>
      <c r="J295">
        <f t="shared" si="38"/>
        <v>2391.4416864040713</v>
      </c>
      <c r="K295">
        <f t="shared" si="39"/>
        <v>302.34402788164289</v>
      </c>
    </row>
    <row r="296" spans="1:11" x14ac:dyDescent="0.25">
      <c r="A296" s="1">
        <v>0.97569444444444453</v>
      </c>
      <c r="B296">
        <v>2683.4285714285716</v>
      </c>
      <c r="C296">
        <v>1</v>
      </c>
      <c r="D296">
        <f t="shared" si="32"/>
        <v>0.98836151046776077</v>
      </c>
      <c r="E296">
        <f t="shared" si="33"/>
        <v>-0.15212338618991633</v>
      </c>
      <c r="F296">
        <f t="shared" si="34"/>
        <v>1</v>
      </c>
      <c r="G296">
        <f t="shared" si="35"/>
        <v>0</v>
      </c>
      <c r="H296">
        <f t="shared" si="36"/>
        <v>1</v>
      </c>
      <c r="I296">
        <f t="shared" si="37"/>
        <v>0</v>
      </c>
      <c r="J296">
        <f t="shared" si="38"/>
        <v>2352.6322260108204</v>
      </c>
      <c r="K296">
        <f t="shared" si="39"/>
        <v>330.79634541775113</v>
      </c>
    </row>
    <row r="297" spans="1:11" x14ac:dyDescent="0.25">
      <c r="A297" s="1">
        <v>0.97570601851851846</v>
      </c>
      <c r="B297">
        <v>2704.1428571428573</v>
      </c>
      <c r="C297">
        <v>1</v>
      </c>
      <c r="D297">
        <f t="shared" si="32"/>
        <v>0.98837257057910366</v>
      </c>
      <c r="E297">
        <f t="shared" si="33"/>
        <v>-0.15205151011040552</v>
      </c>
      <c r="F297">
        <f t="shared" si="34"/>
        <v>1</v>
      </c>
      <c r="G297">
        <f t="shared" si="35"/>
        <v>0</v>
      </c>
      <c r="H297">
        <f t="shared" si="36"/>
        <v>1</v>
      </c>
      <c r="I297">
        <f t="shared" si="37"/>
        <v>0</v>
      </c>
      <c r="J297">
        <f t="shared" si="38"/>
        <v>2352.5035021005542</v>
      </c>
      <c r="K297">
        <f t="shared" si="39"/>
        <v>351.63935504230312</v>
      </c>
    </row>
    <row r="298" spans="1:11" x14ac:dyDescent="0.25">
      <c r="A298" s="1">
        <v>0.97916666666666663</v>
      </c>
      <c r="B298">
        <v>2627.2142857142858</v>
      </c>
      <c r="C298">
        <v>1</v>
      </c>
      <c r="D298">
        <f t="shared" si="32"/>
        <v>0.99144486137381038</v>
      </c>
      <c r="E298">
        <f t="shared" si="33"/>
        <v>-0.13052619222005168</v>
      </c>
      <c r="F298">
        <f t="shared" si="34"/>
        <v>1</v>
      </c>
      <c r="G298">
        <f t="shared" si="35"/>
        <v>0</v>
      </c>
      <c r="H298">
        <f t="shared" si="36"/>
        <v>1</v>
      </c>
      <c r="I298">
        <f t="shared" si="37"/>
        <v>0</v>
      </c>
      <c r="J298">
        <f t="shared" si="38"/>
        <v>2314.2121688735665</v>
      </c>
      <c r="K298">
        <f t="shared" si="39"/>
        <v>313.00211684071928</v>
      </c>
    </row>
    <row r="299" spans="1:11" x14ac:dyDescent="0.25">
      <c r="A299" s="1">
        <v>0.98263888888888884</v>
      </c>
      <c r="B299">
        <v>2627.2142857142858</v>
      </c>
      <c r="C299">
        <v>1</v>
      </c>
      <c r="D299">
        <f t="shared" si="32"/>
        <v>0.99405633822231954</v>
      </c>
      <c r="E299">
        <f t="shared" si="33"/>
        <v>-0.10886687485196514</v>
      </c>
      <c r="F299">
        <f t="shared" si="34"/>
        <v>1</v>
      </c>
      <c r="G299">
        <f t="shared" si="35"/>
        <v>0</v>
      </c>
      <c r="H299">
        <f t="shared" si="36"/>
        <v>1</v>
      </c>
      <c r="I299">
        <f t="shared" si="37"/>
        <v>0</v>
      </c>
      <c r="J299">
        <f t="shared" si="38"/>
        <v>2276.1998008586816</v>
      </c>
      <c r="K299">
        <f t="shared" si="39"/>
        <v>351.01448485560422</v>
      </c>
    </row>
    <row r="300" spans="1:11" x14ac:dyDescent="0.25">
      <c r="A300" s="1">
        <v>0.98611111111111116</v>
      </c>
      <c r="B300">
        <v>2553.0769230769229</v>
      </c>
      <c r="C300">
        <v>1</v>
      </c>
      <c r="D300">
        <f t="shared" si="32"/>
        <v>0.99619469809174555</v>
      </c>
      <c r="E300">
        <f t="shared" si="33"/>
        <v>-8.7155742747658319E-2</v>
      </c>
      <c r="F300">
        <f t="shared" si="34"/>
        <v>1</v>
      </c>
      <c r="G300">
        <f t="shared" si="35"/>
        <v>0</v>
      </c>
      <c r="H300">
        <f t="shared" si="36"/>
        <v>1</v>
      </c>
      <c r="I300">
        <f t="shared" si="37"/>
        <v>0</v>
      </c>
      <c r="J300">
        <f t="shared" si="38"/>
        <v>2238.613213794597</v>
      </c>
      <c r="K300">
        <f t="shared" si="39"/>
        <v>314.46370928232591</v>
      </c>
    </row>
    <row r="301" spans="1:11" x14ac:dyDescent="0.25">
      <c r="A301" s="1">
        <v>0.98958333333333337</v>
      </c>
      <c r="B301">
        <v>2537.3571428571427</v>
      </c>
      <c r="C301">
        <v>1</v>
      </c>
      <c r="D301">
        <f t="shared" si="32"/>
        <v>0.99785892323860348</v>
      </c>
      <c r="E301">
        <f t="shared" si="33"/>
        <v>-6.5403129230142798E-2</v>
      </c>
      <c r="F301">
        <f t="shared" si="34"/>
        <v>1</v>
      </c>
      <c r="G301">
        <f t="shared" si="35"/>
        <v>0</v>
      </c>
      <c r="H301">
        <f t="shared" si="36"/>
        <v>1</v>
      </c>
      <c r="I301">
        <f t="shared" si="37"/>
        <v>0</v>
      </c>
      <c r="J301">
        <f t="shared" si="38"/>
        <v>2201.4702968610741</v>
      </c>
      <c r="K301">
        <f t="shared" si="39"/>
        <v>335.88684599606859</v>
      </c>
    </row>
    <row r="302" spans="1:11" x14ac:dyDescent="0.25">
      <c r="A302" s="1">
        <v>0.99305555555555547</v>
      </c>
      <c r="B302">
        <v>2428</v>
      </c>
      <c r="C302">
        <v>1</v>
      </c>
      <c r="D302">
        <f t="shared" si="32"/>
        <v>0.99904822158185769</v>
      </c>
      <c r="E302">
        <f t="shared" si="33"/>
        <v>-4.3619387365337083E-2</v>
      </c>
      <c r="F302">
        <f t="shared" si="34"/>
        <v>1</v>
      </c>
      <c r="G302">
        <f t="shared" si="35"/>
        <v>0</v>
      </c>
      <c r="H302">
        <f t="shared" si="36"/>
        <v>1</v>
      </c>
      <c r="I302">
        <f t="shared" si="37"/>
        <v>0</v>
      </c>
      <c r="J302">
        <f t="shared" si="38"/>
        <v>2164.7887280749214</v>
      </c>
      <c r="K302">
        <f t="shared" si="39"/>
        <v>263.21127192507856</v>
      </c>
    </row>
    <row r="303" spans="1:11" x14ac:dyDescent="0.25">
      <c r="A303" s="1">
        <v>0.99652777777777779</v>
      </c>
      <c r="B303">
        <v>2431.1</v>
      </c>
      <c r="C303">
        <v>1</v>
      </c>
      <c r="D303">
        <f t="shared" si="32"/>
        <v>0.99976202707990913</v>
      </c>
      <c r="E303">
        <f t="shared" si="33"/>
        <v>-2.1814885034560898E-2</v>
      </c>
      <c r="F303">
        <f t="shared" si="34"/>
        <v>1</v>
      </c>
      <c r="G303">
        <f t="shared" si="35"/>
        <v>0</v>
      </c>
      <c r="H303">
        <f t="shared" si="36"/>
        <v>1</v>
      </c>
      <c r="I303">
        <f t="shared" si="37"/>
        <v>0</v>
      </c>
      <c r="J303">
        <f t="shared" si="38"/>
        <v>2128.5859658762079</v>
      </c>
      <c r="K303">
        <f t="shared" si="39"/>
        <v>302.51403412379204</v>
      </c>
    </row>
  </sheetData>
  <hyperlinks>
    <hyperlink ref="M4" r:id="rId1"/>
    <hyperlink ref="M5" r:id="rId2"/>
    <hyperlink ref="M7" r:id="rId3"/>
  </hyperlinks>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S303"/>
  <sheetViews>
    <sheetView zoomScale="90" zoomScaleNormal="90" workbookViewId="0">
      <selection activeCell="F8" sqref="F8"/>
    </sheetView>
  </sheetViews>
  <sheetFormatPr defaultRowHeight="15" x14ac:dyDescent="0.25"/>
  <cols>
    <col min="1" max="1" width="14.42578125" customWidth="1"/>
  </cols>
  <sheetData>
    <row r="5" spans="1:19" x14ac:dyDescent="0.25">
      <c r="D5" t="s">
        <v>5</v>
      </c>
    </row>
    <row r="6" spans="1:19" x14ac:dyDescent="0.25">
      <c r="C6">
        <f>S13</f>
        <v>3171.0912520406987</v>
      </c>
      <c r="D6">
        <f>R13</f>
        <v>-1083.822574042129</v>
      </c>
      <c r="E6">
        <f>Q13</f>
        <v>-1631.0360263774717</v>
      </c>
      <c r="F6">
        <f>P13</f>
        <v>213.31623158938291</v>
      </c>
      <c r="G6">
        <f>O13</f>
        <v>-576.57837990459348</v>
      </c>
      <c r="H6">
        <f>N13</f>
        <v>-3.6973469539773336</v>
      </c>
      <c r="I6">
        <f>M13</f>
        <v>210.86842381586322</v>
      </c>
    </row>
    <row r="7" spans="1:19" x14ac:dyDescent="0.25">
      <c r="D7" t="s">
        <v>189</v>
      </c>
    </row>
    <row r="8" spans="1:19" x14ac:dyDescent="0.25">
      <c r="D8" s="49">
        <v>1</v>
      </c>
      <c r="E8" s="49">
        <v>1</v>
      </c>
      <c r="F8" s="49">
        <v>2</v>
      </c>
      <c r="G8" s="49">
        <v>2</v>
      </c>
      <c r="H8" s="49">
        <v>3</v>
      </c>
      <c r="I8" s="49">
        <v>3</v>
      </c>
    </row>
    <row r="9" spans="1:19" x14ac:dyDescent="0.25">
      <c r="A9" t="s">
        <v>0</v>
      </c>
      <c r="B9" t="s">
        <v>1</v>
      </c>
      <c r="C9" t="s">
        <v>185</v>
      </c>
      <c r="D9" t="s">
        <v>7</v>
      </c>
      <c r="E9" t="s">
        <v>8</v>
      </c>
      <c r="F9" t="s">
        <v>7</v>
      </c>
      <c r="G9" t="s">
        <v>8</v>
      </c>
      <c r="H9" t="s">
        <v>7</v>
      </c>
      <c r="I9" t="s">
        <v>8</v>
      </c>
      <c r="J9" t="s">
        <v>6</v>
      </c>
      <c r="K9" t="s">
        <v>9</v>
      </c>
      <c r="M9" t="s">
        <v>3</v>
      </c>
    </row>
    <row r="10" spans="1:19" x14ac:dyDescent="0.25">
      <c r="A10" s="1">
        <v>0</v>
      </c>
      <c r="B10">
        <v>2376.5833333333335</v>
      </c>
      <c r="C10">
        <v>1</v>
      </c>
      <c r="D10">
        <f>COS(D$8*$A10*PI()*2)</f>
        <v>1</v>
      </c>
      <c r="E10">
        <f>SIN(E$8*$A10*PI()*2)</f>
        <v>0</v>
      </c>
      <c r="F10">
        <f>COS(F$8*$A10*PI()*2)</f>
        <v>1</v>
      </c>
      <c r="G10">
        <f>SIN(G$8*$A10*PI()*2)</f>
        <v>0</v>
      </c>
      <c r="H10">
        <f>COS(H$8*$A10*PI()*2)</f>
        <v>1</v>
      </c>
      <c r="I10">
        <f>SIN(I$8*$A10*PI()*2)</f>
        <v>0</v>
      </c>
      <c r="J10">
        <f>SUMPRODUCT($C$6:$I$6,C10:I10)</f>
        <v>2296.887562633975</v>
      </c>
      <c r="K10">
        <f>B10-J10</f>
        <v>79.695770699358491</v>
      </c>
      <c r="M10" t="s">
        <v>4</v>
      </c>
    </row>
    <row r="11" spans="1:19" x14ac:dyDescent="0.25">
      <c r="A11" s="2">
        <v>3.472222222222222E-3</v>
      </c>
      <c r="B11">
        <v>2382.3333333333335</v>
      </c>
      <c r="C11">
        <v>1</v>
      </c>
      <c r="D11">
        <f t="shared" ref="D11:D74" si="0">COS(D$8*$A11*PI()*2)</f>
        <v>0.99976202707990913</v>
      </c>
      <c r="E11">
        <f t="shared" ref="E11:E74" si="1">SIN(E$8*$A11*PI()*2)</f>
        <v>2.181488503456112E-2</v>
      </c>
      <c r="F11">
        <f t="shared" ref="F11:F74" si="2">COS(F$8*$A11*PI()*2)</f>
        <v>0.9990482215818578</v>
      </c>
      <c r="G11">
        <f t="shared" ref="G11:G74" si="3">SIN(G$8*$A11*PI()*2)</f>
        <v>4.3619387365336E-2</v>
      </c>
      <c r="H11">
        <f t="shared" ref="H11:H74" si="4">COS(H$8*$A11*PI()*2)</f>
        <v>0.99785892323860348</v>
      </c>
      <c r="I11">
        <f t="shared" ref="I11:I74" si="5">SIN(I$8*$A11*PI()*2)</f>
        <v>6.5403129230143062E-2</v>
      </c>
      <c r="J11">
        <f t="shared" ref="J11:J74" si="6">SUMPRODUCT($C$6:$I$6,C11:I11)</f>
        <v>2250.0109652461529</v>
      </c>
      <c r="K11">
        <f t="shared" ref="K11:K74" si="7">B11-J11</f>
        <v>132.32236808718062</v>
      </c>
      <c r="M11" t="s">
        <v>2</v>
      </c>
    </row>
    <row r="12" spans="1:19" x14ac:dyDescent="0.25">
      <c r="A12" s="1">
        <v>6.9444444444444441E-3</v>
      </c>
      <c r="B12">
        <v>2237.7692307692309</v>
      </c>
      <c r="C12">
        <v>1</v>
      </c>
      <c r="D12">
        <f t="shared" si="0"/>
        <v>0.9990482215818578</v>
      </c>
      <c r="E12">
        <f t="shared" si="1"/>
        <v>4.3619387365336E-2</v>
      </c>
      <c r="F12">
        <f t="shared" si="2"/>
        <v>0.99619469809174555</v>
      </c>
      <c r="G12">
        <f t="shared" si="3"/>
        <v>8.7155742747658166E-2</v>
      </c>
      <c r="H12">
        <f t="shared" si="4"/>
        <v>0.99144486137381038</v>
      </c>
      <c r="I12">
        <f t="shared" si="5"/>
        <v>0.13052619222005157</v>
      </c>
      <c r="J12">
        <f t="shared" si="6"/>
        <v>2203.2659634475804</v>
      </c>
      <c r="K12">
        <f t="shared" si="7"/>
        <v>34.503267321650583</v>
      </c>
    </row>
    <row r="13" spans="1:19" x14ac:dyDescent="0.25">
      <c r="A13" s="1">
        <v>1.0416666666666666E-2</v>
      </c>
      <c r="B13">
        <v>2230.3333333333335</v>
      </c>
      <c r="C13">
        <v>1</v>
      </c>
      <c r="D13">
        <f t="shared" si="0"/>
        <v>0.99785892323860348</v>
      </c>
      <c r="E13">
        <f t="shared" si="1"/>
        <v>6.5403129230143062E-2</v>
      </c>
      <c r="F13">
        <f t="shared" si="2"/>
        <v>0.99144486137381038</v>
      </c>
      <c r="G13">
        <f t="shared" si="3"/>
        <v>0.13052619222005157</v>
      </c>
      <c r="H13">
        <f t="shared" si="4"/>
        <v>0.98078528040323043</v>
      </c>
      <c r="I13">
        <f t="shared" si="5"/>
        <v>0.19509032201612825</v>
      </c>
      <c r="J13">
        <f t="shared" si="6"/>
        <v>2156.6591517609754</v>
      </c>
      <c r="K13">
        <f t="shared" si="7"/>
        <v>73.674181572358066</v>
      </c>
      <c r="M13">
        <f t="array" ref="M13:S18">LINEST(B10:B303,D10:I303,TRUE,TRUE)</f>
        <v>210.86842381586322</v>
      </c>
      <c r="N13">
        <v>-3.6973469539773336</v>
      </c>
      <c r="O13">
        <v>-576.57837990459348</v>
      </c>
      <c r="P13">
        <v>213.31623158938291</v>
      </c>
      <c r="Q13">
        <v>-1631.0360263774717</v>
      </c>
      <c r="R13">
        <v>-1083.822574042129</v>
      </c>
      <c r="S13">
        <v>3171.0912520406987</v>
      </c>
    </row>
    <row r="14" spans="1:19" x14ac:dyDescent="0.25">
      <c r="A14" s="1">
        <v>1.3888888888888888E-2</v>
      </c>
      <c r="B14">
        <v>2098.5714285714284</v>
      </c>
      <c r="C14">
        <v>1</v>
      </c>
      <c r="D14">
        <f t="shared" si="0"/>
        <v>0.99619469809174555</v>
      </c>
      <c r="E14">
        <f t="shared" si="1"/>
        <v>8.7155742747658166E-2</v>
      </c>
      <c r="F14">
        <f t="shared" si="2"/>
        <v>0.98480775301220802</v>
      </c>
      <c r="G14">
        <f t="shared" si="3"/>
        <v>0.17364817766693033</v>
      </c>
      <c r="H14">
        <f t="shared" si="4"/>
        <v>0.96592582628906831</v>
      </c>
      <c r="I14">
        <f t="shared" si="5"/>
        <v>0.25881904510252074</v>
      </c>
      <c r="J14">
        <f t="shared" si="6"/>
        <v>2110.1978887233495</v>
      </c>
      <c r="K14">
        <f t="shared" si="7"/>
        <v>-11.626460151921037</v>
      </c>
      <c r="M14">
        <v>8.2296163577228416</v>
      </c>
      <c r="N14">
        <v>8.2094021364322671</v>
      </c>
      <c r="O14">
        <v>8.2136483017267174</v>
      </c>
      <c r="P14">
        <v>8.2255746447758433</v>
      </c>
      <c r="Q14">
        <v>8.2243739486055656</v>
      </c>
      <c r="R14">
        <v>8.2143321184856042</v>
      </c>
      <c r="S14">
        <v>5.8119237890661308</v>
      </c>
    </row>
    <row r="15" spans="1:19" x14ac:dyDescent="0.25">
      <c r="A15" s="1">
        <v>1.7361111111111112E-2</v>
      </c>
      <c r="B15">
        <v>2128.5714285714284</v>
      </c>
      <c r="C15">
        <v>1</v>
      </c>
      <c r="D15">
        <f t="shared" si="0"/>
        <v>0.99405633822231965</v>
      </c>
      <c r="E15">
        <f t="shared" si="1"/>
        <v>0.10886687485196457</v>
      </c>
      <c r="F15">
        <f t="shared" si="2"/>
        <v>0.97629600711993336</v>
      </c>
      <c r="G15">
        <f t="shared" si="3"/>
        <v>0.21643961393810288</v>
      </c>
      <c r="H15">
        <f t="shared" si="4"/>
        <v>0.94693012949510569</v>
      </c>
      <c r="I15">
        <f t="shared" si="5"/>
        <v>0.32143946530316159</v>
      </c>
      <c r="J15">
        <f t="shared" si="6"/>
        <v>2063.8904452167608</v>
      </c>
      <c r="K15">
        <f t="shared" si="7"/>
        <v>64.68098335466766</v>
      </c>
      <c r="M15">
        <v>0.99543664937441856</v>
      </c>
      <c r="N15">
        <v>99.640488328793651</v>
      </c>
      <c r="O15" t="e">
        <v>#N/A</v>
      </c>
      <c r="P15" t="e">
        <v>#N/A</v>
      </c>
      <c r="Q15" t="e">
        <v>#N/A</v>
      </c>
      <c r="R15" t="e">
        <v>#N/A</v>
      </c>
      <c r="S15" t="e">
        <v>#N/A</v>
      </c>
    </row>
    <row r="16" spans="1:19" x14ac:dyDescent="0.25">
      <c r="A16" s="1">
        <v>2.0833333333333332E-2</v>
      </c>
      <c r="B16">
        <v>1982.6923076923076</v>
      </c>
      <c r="C16">
        <v>1</v>
      </c>
      <c r="D16">
        <f t="shared" si="0"/>
        <v>0.99144486137381038</v>
      </c>
      <c r="E16">
        <f t="shared" si="1"/>
        <v>0.13052619222005157</v>
      </c>
      <c r="F16">
        <f t="shared" si="2"/>
        <v>0.96592582628906831</v>
      </c>
      <c r="G16">
        <f t="shared" si="3"/>
        <v>0.25881904510252074</v>
      </c>
      <c r="H16">
        <f t="shared" si="4"/>
        <v>0.92387953251128674</v>
      </c>
      <c r="I16">
        <f t="shared" si="5"/>
        <v>0.38268343236508978</v>
      </c>
      <c r="J16">
        <f t="shared" si="6"/>
        <v>2017.7461490419967</v>
      </c>
      <c r="K16">
        <f t="shared" si="7"/>
        <v>-35.053841349689037</v>
      </c>
      <c r="M16">
        <v>10434.230671388843</v>
      </c>
      <c r="N16">
        <v>287</v>
      </c>
      <c r="O16" t="e">
        <v>#N/A</v>
      </c>
      <c r="P16" t="e">
        <v>#N/A</v>
      </c>
      <c r="Q16" t="e">
        <v>#N/A</v>
      </c>
      <c r="R16" t="e">
        <v>#N/A</v>
      </c>
      <c r="S16" t="e">
        <v>#N/A</v>
      </c>
    </row>
    <row r="17" spans="1:19" x14ac:dyDescent="0.25">
      <c r="A17" s="1">
        <v>2.4305555555555556E-2</v>
      </c>
      <c r="B17">
        <v>1984.2857142857142</v>
      </c>
      <c r="C17">
        <v>1</v>
      </c>
      <c r="D17">
        <f t="shared" si="0"/>
        <v>0.98836151046776066</v>
      </c>
      <c r="E17">
        <f t="shared" si="1"/>
        <v>0.15212338618991669</v>
      </c>
      <c r="F17">
        <f t="shared" si="2"/>
        <v>0.95371695074822693</v>
      </c>
      <c r="G17">
        <f t="shared" si="3"/>
        <v>0.30070579950427312</v>
      </c>
      <c r="H17">
        <f t="shared" si="4"/>
        <v>0.89687274153268826</v>
      </c>
      <c r="I17">
        <f t="shared" si="5"/>
        <v>0.4422886902190013</v>
      </c>
      <c r="J17">
        <f t="shared" si="6"/>
        <v>1971.7755248605681</v>
      </c>
      <c r="K17">
        <f t="shared" si="7"/>
        <v>12.510189425146109</v>
      </c>
      <c r="M17">
        <v>621560458.69647324</v>
      </c>
      <c r="N17">
        <v>2849401.1244329331</v>
      </c>
      <c r="O17" t="e">
        <v>#N/A</v>
      </c>
      <c r="P17" t="e">
        <v>#N/A</v>
      </c>
      <c r="Q17" t="e">
        <v>#N/A</v>
      </c>
      <c r="R17" t="e">
        <v>#N/A</v>
      </c>
      <c r="S17" t="e">
        <v>#N/A</v>
      </c>
    </row>
    <row r="18" spans="1:19" x14ac:dyDescent="0.25">
      <c r="A18" s="1">
        <v>2.7777777777777776E-2</v>
      </c>
      <c r="B18">
        <v>1865.2307692307693</v>
      </c>
      <c r="C18">
        <v>1</v>
      </c>
      <c r="D18">
        <f t="shared" si="0"/>
        <v>0.98480775301220802</v>
      </c>
      <c r="E18">
        <f t="shared" si="1"/>
        <v>0.17364817766693033</v>
      </c>
      <c r="F18">
        <f t="shared" si="2"/>
        <v>0.93969262078590843</v>
      </c>
      <c r="G18">
        <f t="shared" si="3"/>
        <v>0.34202014332566871</v>
      </c>
      <c r="H18">
        <f t="shared" si="4"/>
        <v>0.86602540378443871</v>
      </c>
      <c r="I18">
        <f t="shared" si="5"/>
        <v>0.49999999999999994</v>
      </c>
      <c r="J18">
        <f t="shared" si="6"/>
        <v>1925.9904286489354</v>
      </c>
      <c r="K18">
        <f t="shared" si="7"/>
        <v>-60.759659418166166</v>
      </c>
      <c r="M18" t="e">
        <v>#N/A</v>
      </c>
      <c r="N18" t="e">
        <v>#N/A</v>
      </c>
      <c r="O18" t="e">
        <v>#N/A</v>
      </c>
      <c r="P18" t="e">
        <v>#N/A</v>
      </c>
      <c r="Q18" t="e">
        <v>#N/A</v>
      </c>
      <c r="R18" t="e">
        <v>#N/A</v>
      </c>
      <c r="S18" t="e">
        <v>#N/A</v>
      </c>
    </row>
    <row r="19" spans="1:19" x14ac:dyDescent="0.25">
      <c r="A19" s="1">
        <v>3.125E-2</v>
      </c>
      <c r="B19">
        <v>1860.9166666666667</v>
      </c>
      <c r="C19">
        <v>1</v>
      </c>
      <c r="D19">
        <f t="shared" si="0"/>
        <v>0.98078528040323043</v>
      </c>
      <c r="E19">
        <f t="shared" si="1"/>
        <v>0.19509032201612825</v>
      </c>
      <c r="F19">
        <f t="shared" si="2"/>
        <v>0.92387953251128674</v>
      </c>
      <c r="G19">
        <f t="shared" si="3"/>
        <v>0.38268343236508978</v>
      </c>
      <c r="H19">
        <f t="shared" si="4"/>
        <v>0.83146961230254524</v>
      </c>
      <c r="I19">
        <f t="shared" si="5"/>
        <v>0.55557023301960218</v>
      </c>
      <c r="J19">
        <f t="shared" si="6"/>
        <v>1880.4041758315107</v>
      </c>
      <c r="K19">
        <f t="shared" si="7"/>
        <v>-19.487509164843914</v>
      </c>
    </row>
    <row r="20" spans="1:19" x14ac:dyDescent="0.25">
      <c r="A20" s="1">
        <v>3.4722222222222224E-2</v>
      </c>
      <c r="B20">
        <v>1720.0833333333333</v>
      </c>
      <c r="C20">
        <v>1</v>
      </c>
      <c r="D20">
        <f t="shared" si="0"/>
        <v>0.97629600711993336</v>
      </c>
      <c r="E20">
        <f t="shared" si="1"/>
        <v>0.21643961393810288</v>
      </c>
      <c r="F20">
        <f t="shared" si="2"/>
        <v>0.90630778703664994</v>
      </c>
      <c r="G20">
        <f t="shared" si="3"/>
        <v>0.42261826174069944</v>
      </c>
      <c r="H20">
        <f t="shared" si="4"/>
        <v>0.79335334029123517</v>
      </c>
      <c r="I20">
        <f t="shared" si="5"/>
        <v>0.60876142900872066</v>
      </c>
      <c r="J20">
        <f t="shared" si="6"/>
        <v>1835.0316622856735</v>
      </c>
      <c r="K20">
        <f t="shared" si="7"/>
        <v>-114.94832895234026</v>
      </c>
    </row>
    <row r="21" spans="1:19" x14ac:dyDescent="0.25">
      <c r="A21" s="1">
        <v>3.8194444444444441E-2</v>
      </c>
      <c r="B21">
        <v>1744.7</v>
      </c>
      <c r="C21">
        <v>1</v>
      </c>
      <c r="D21">
        <f t="shared" si="0"/>
        <v>0.97134206981326143</v>
      </c>
      <c r="E21">
        <f t="shared" si="1"/>
        <v>0.23768589232617307</v>
      </c>
      <c r="F21">
        <f t="shared" si="2"/>
        <v>0.88701083317822171</v>
      </c>
      <c r="G21">
        <f t="shared" si="3"/>
        <v>0.46174861323503386</v>
      </c>
      <c r="H21">
        <f t="shared" si="4"/>
        <v>0.7518398074789775</v>
      </c>
      <c r="I21">
        <f t="shared" si="5"/>
        <v>0.65934581510006873</v>
      </c>
      <c r="J21">
        <f t="shared" si="6"/>
        <v>1789.8894774425796</v>
      </c>
      <c r="K21">
        <f t="shared" si="7"/>
        <v>-45.189477442579573</v>
      </c>
    </row>
    <row r="22" spans="1:19" x14ac:dyDescent="0.25">
      <c r="A22" s="2">
        <v>4.1666666666666664E-2</v>
      </c>
      <c r="B22">
        <v>1640.1538461538462</v>
      </c>
      <c r="C22">
        <v>1</v>
      </c>
      <c r="D22">
        <f t="shared" si="0"/>
        <v>0.96592582628906831</v>
      </c>
      <c r="E22">
        <f t="shared" si="1"/>
        <v>0.25881904510252074</v>
      </c>
      <c r="F22">
        <f t="shared" si="2"/>
        <v>0.86602540378443871</v>
      </c>
      <c r="G22">
        <f t="shared" si="3"/>
        <v>0.49999999999999994</v>
      </c>
      <c r="H22">
        <f t="shared" si="4"/>
        <v>0.70710678118654757</v>
      </c>
      <c r="I22">
        <f t="shared" si="5"/>
        <v>0.70710678118654746</v>
      </c>
      <c r="J22">
        <f t="shared" si="6"/>
        <v>1744.9960087419158</v>
      </c>
      <c r="K22">
        <f t="shared" si="7"/>
        <v>-104.84216258806964</v>
      </c>
    </row>
    <row r="23" spans="1:19" x14ac:dyDescent="0.25">
      <c r="A23" s="1">
        <v>4.5138888888888888E-2</v>
      </c>
      <c r="B23">
        <v>1635.6428571428571</v>
      </c>
      <c r="C23">
        <v>1</v>
      </c>
      <c r="D23">
        <f t="shared" si="0"/>
        <v>0.96004985438592871</v>
      </c>
      <c r="E23">
        <f t="shared" si="1"/>
        <v>0.27982901403099208</v>
      </c>
      <c r="F23">
        <f t="shared" si="2"/>
        <v>0.84339144581288572</v>
      </c>
      <c r="G23">
        <f t="shared" si="3"/>
        <v>0.53729960834682389</v>
      </c>
      <c r="H23">
        <f t="shared" si="4"/>
        <v>0.65934581510006895</v>
      </c>
      <c r="I23">
        <f t="shared" si="5"/>
        <v>0.75183980747897727</v>
      </c>
      <c r="J23">
        <f t="shared" si="6"/>
        <v>1700.3715367367133</v>
      </c>
      <c r="K23">
        <f t="shared" si="7"/>
        <v>-64.728679593856214</v>
      </c>
    </row>
    <row r="24" spans="1:19" x14ac:dyDescent="0.25">
      <c r="A24" s="1">
        <v>4.8611111111111112E-2</v>
      </c>
      <c r="B24">
        <v>1505.8461538461538</v>
      </c>
      <c r="C24">
        <v>1</v>
      </c>
      <c r="D24">
        <f t="shared" si="0"/>
        <v>0.95371695074822693</v>
      </c>
      <c r="E24">
        <f t="shared" si="1"/>
        <v>0.30070579950427312</v>
      </c>
      <c r="F24">
        <f t="shared" si="2"/>
        <v>0.8191520442889918</v>
      </c>
      <c r="G24">
        <f t="shared" si="3"/>
        <v>0.57357643635104605</v>
      </c>
      <c r="H24">
        <f t="shared" si="4"/>
        <v>0.60876142900872066</v>
      </c>
      <c r="I24">
        <f t="shared" si="5"/>
        <v>0.79335334029123517</v>
      </c>
      <c r="J24">
        <f t="shared" si="6"/>
        <v>1656.0383201857844</v>
      </c>
      <c r="K24">
        <f t="shared" si="7"/>
        <v>-150.1921663396306</v>
      </c>
    </row>
    <row r="25" spans="1:19" x14ac:dyDescent="0.25">
      <c r="A25" s="1">
        <v>5.2083333333333336E-2</v>
      </c>
      <c r="B25">
        <v>1519.5</v>
      </c>
      <c r="C25">
        <v>1</v>
      </c>
      <c r="D25">
        <f t="shared" si="0"/>
        <v>0.94693012949510569</v>
      </c>
      <c r="E25">
        <f t="shared" si="1"/>
        <v>0.32143946530316159</v>
      </c>
      <c r="F25">
        <f t="shared" si="2"/>
        <v>0.79335334029123517</v>
      </c>
      <c r="G25">
        <f t="shared" si="3"/>
        <v>0.60876142900872066</v>
      </c>
      <c r="H25">
        <f t="shared" si="4"/>
        <v>0.55557023301960229</v>
      </c>
      <c r="I25">
        <f t="shared" si="5"/>
        <v>0.83146961230254524</v>
      </c>
      <c r="J25">
        <f t="shared" si="6"/>
        <v>1612.0206705160706</v>
      </c>
      <c r="K25">
        <f t="shared" si="7"/>
        <v>-92.520670516070595</v>
      </c>
    </row>
    <row r="26" spans="1:19" x14ac:dyDescent="0.25">
      <c r="A26" s="1">
        <v>5.5555555555555552E-2</v>
      </c>
      <c r="B26">
        <v>1412.4285714285713</v>
      </c>
      <c r="C26">
        <v>1</v>
      </c>
      <c r="D26">
        <f t="shared" si="0"/>
        <v>0.93969262078590843</v>
      </c>
      <c r="E26">
        <f t="shared" si="1"/>
        <v>0.34202014332566871</v>
      </c>
      <c r="F26">
        <f t="shared" si="2"/>
        <v>0.76604444311897801</v>
      </c>
      <c r="G26">
        <f t="shared" si="3"/>
        <v>0.64278760968653925</v>
      </c>
      <c r="H26">
        <f t="shared" si="4"/>
        <v>0.50000000000000011</v>
      </c>
      <c r="I26">
        <f t="shared" si="5"/>
        <v>0.8660254037844386</v>
      </c>
      <c r="J26">
        <f t="shared" si="6"/>
        <v>1568.3450150850185</v>
      </c>
      <c r="K26">
        <f t="shared" si="7"/>
        <v>-155.9164436564472</v>
      </c>
    </row>
    <row r="27" spans="1:19" x14ac:dyDescent="0.25">
      <c r="A27" s="1">
        <v>5.9027777777777783E-2</v>
      </c>
      <c r="B27">
        <v>1405.909090909091</v>
      </c>
      <c r="C27">
        <v>1</v>
      </c>
      <c r="D27">
        <f t="shared" si="0"/>
        <v>0.93200786928279855</v>
      </c>
      <c r="E27">
        <f t="shared" si="1"/>
        <v>0.36243803828370164</v>
      </c>
      <c r="F27">
        <f t="shared" si="2"/>
        <v>0.73727733681012397</v>
      </c>
      <c r="G27">
        <f t="shared" si="3"/>
        <v>0.67559020761566024</v>
      </c>
      <c r="H27">
        <f t="shared" si="4"/>
        <v>0.44228869021900125</v>
      </c>
      <c r="I27">
        <f t="shared" si="5"/>
        <v>0.89687274153268837</v>
      </c>
      <c r="J27">
        <f t="shared" si="6"/>
        <v>1525.0399487237978</v>
      </c>
      <c r="K27">
        <f t="shared" si="7"/>
        <v>-119.13085781470681</v>
      </c>
    </row>
    <row r="28" spans="1:19" x14ac:dyDescent="0.25">
      <c r="A28" s="1">
        <v>6.25E-2</v>
      </c>
      <c r="B28">
        <v>1341.1538461538462</v>
      </c>
      <c r="C28">
        <v>1</v>
      </c>
      <c r="D28">
        <f t="shared" si="0"/>
        <v>0.92387953251128674</v>
      </c>
      <c r="E28">
        <f t="shared" si="1"/>
        <v>0.38268343236508978</v>
      </c>
      <c r="F28">
        <f t="shared" si="2"/>
        <v>0.70710678118654757</v>
      </c>
      <c r="G28">
        <f t="shared" si="3"/>
        <v>0.70710678118654746</v>
      </c>
      <c r="H28">
        <f t="shared" si="4"/>
        <v>0.38268343236508984</v>
      </c>
      <c r="I28">
        <f t="shared" si="5"/>
        <v>0.92387953251128674</v>
      </c>
      <c r="J28">
        <f t="shared" si="6"/>
        <v>1482.1362730955495</v>
      </c>
      <c r="K28">
        <f t="shared" si="7"/>
        <v>-140.98242694170335</v>
      </c>
    </row>
    <row r="29" spans="1:19" x14ac:dyDescent="0.25">
      <c r="A29" s="1">
        <v>6.5972222222222224E-2</v>
      </c>
      <c r="B29">
        <v>1330.3571428571429</v>
      </c>
      <c r="C29">
        <v>1</v>
      </c>
      <c r="D29">
        <f t="shared" si="0"/>
        <v>0.9153114791194471</v>
      </c>
      <c r="E29">
        <f t="shared" si="1"/>
        <v>0.40274668985873724</v>
      </c>
      <c r="F29">
        <f t="shared" si="2"/>
        <v>0.67559020761566024</v>
      </c>
      <c r="G29">
        <f t="shared" si="3"/>
        <v>0.73727733681012408</v>
      </c>
      <c r="H29">
        <f t="shared" si="4"/>
        <v>0.32143946530316148</v>
      </c>
      <c r="I29">
        <f t="shared" si="5"/>
        <v>0.94693012949510569</v>
      </c>
      <c r="J29">
        <f t="shared" si="6"/>
        <v>1439.6670234586404</v>
      </c>
      <c r="K29">
        <f t="shared" si="7"/>
        <v>-109.30988060149753</v>
      </c>
    </row>
    <row r="30" spans="1:19" x14ac:dyDescent="0.25">
      <c r="A30" s="1">
        <v>6.9444444444444434E-2</v>
      </c>
      <c r="B30">
        <v>1241.2142857142858</v>
      </c>
      <c r="C30">
        <v>1</v>
      </c>
      <c r="D30">
        <f t="shared" si="0"/>
        <v>0.90630778703664994</v>
      </c>
      <c r="E30">
        <f t="shared" si="1"/>
        <v>0.42261826174069939</v>
      </c>
      <c r="F30">
        <f t="shared" si="2"/>
        <v>0.64278760968653947</v>
      </c>
      <c r="G30">
        <f t="shared" si="3"/>
        <v>0.7660444431189779</v>
      </c>
      <c r="H30">
        <f t="shared" si="4"/>
        <v>0.25881904510252096</v>
      </c>
      <c r="I30">
        <f t="shared" si="5"/>
        <v>0.9659258262890682</v>
      </c>
      <c r="J30">
        <f t="shared" si="6"/>
        <v>1397.6674824828995</v>
      </c>
      <c r="K30">
        <f t="shared" si="7"/>
        <v>-156.45319676861368</v>
      </c>
    </row>
    <row r="31" spans="1:19" x14ac:dyDescent="0.25">
      <c r="A31" s="1">
        <v>7.2916666666666671E-2</v>
      </c>
      <c r="B31">
        <v>1240.8333333333333</v>
      </c>
      <c r="C31">
        <v>1</v>
      </c>
      <c r="D31">
        <f t="shared" si="0"/>
        <v>0.89687274153268826</v>
      </c>
      <c r="E31">
        <f t="shared" si="1"/>
        <v>0.4422886902190013</v>
      </c>
      <c r="F31">
        <f t="shared" si="2"/>
        <v>0.60876142900872066</v>
      </c>
      <c r="G31">
        <f t="shared" si="3"/>
        <v>0.79335334029123517</v>
      </c>
      <c r="H31">
        <f t="shared" si="4"/>
        <v>0.19509032201612833</v>
      </c>
      <c r="I31">
        <f t="shared" si="5"/>
        <v>0.98078528040323043</v>
      </c>
      <c r="J31">
        <f t="shared" si="6"/>
        <v>1356.1751808266847</v>
      </c>
      <c r="K31">
        <f t="shared" si="7"/>
        <v>-115.34184749335145</v>
      </c>
    </row>
    <row r="32" spans="1:19" x14ac:dyDescent="0.25">
      <c r="A32" s="1">
        <v>7.6388888888888895E-2</v>
      </c>
      <c r="B32">
        <v>1151.4166666666667</v>
      </c>
      <c r="C32">
        <v>1</v>
      </c>
      <c r="D32">
        <f t="shared" si="0"/>
        <v>0.88701083317822171</v>
      </c>
      <c r="E32">
        <f t="shared" si="1"/>
        <v>0.46174861323503391</v>
      </c>
      <c r="F32">
        <f t="shared" si="2"/>
        <v>0.57357643635104616</v>
      </c>
      <c r="G32">
        <f t="shared" si="3"/>
        <v>0.8191520442889918</v>
      </c>
      <c r="H32">
        <f t="shared" si="4"/>
        <v>0.13052619222005149</v>
      </c>
      <c r="I32">
        <f t="shared" si="5"/>
        <v>0.99144486137381038</v>
      </c>
      <c r="J32">
        <f t="shared" si="6"/>
        <v>1315.2298842442506</v>
      </c>
      <c r="K32">
        <f t="shared" si="7"/>
        <v>-163.81321757758383</v>
      </c>
    </row>
    <row r="33" spans="1:11" x14ac:dyDescent="0.25">
      <c r="A33" s="1">
        <v>7.9861111111111105E-2</v>
      </c>
      <c r="B33">
        <v>1125</v>
      </c>
      <c r="C33">
        <v>1</v>
      </c>
      <c r="D33">
        <f t="shared" si="0"/>
        <v>0.87672675570750769</v>
      </c>
      <c r="E33">
        <f t="shared" si="1"/>
        <v>0.48098876891938763</v>
      </c>
      <c r="F33">
        <f t="shared" si="2"/>
        <v>0.53729960834682389</v>
      </c>
      <c r="G33">
        <f t="shared" si="3"/>
        <v>0.84339144581288572</v>
      </c>
      <c r="H33">
        <f t="shared" si="4"/>
        <v>6.540312923014327E-2</v>
      </c>
      <c r="I33">
        <f t="shared" si="5"/>
        <v>0.99785892323860348</v>
      </c>
      <c r="J33">
        <f t="shared" si="6"/>
        <v>1274.8735670558015</v>
      </c>
      <c r="K33">
        <f t="shared" si="7"/>
        <v>-149.87356705580146</v>
      </c>
    </row>
    <row r="34" spans="1:11" x14ac:dyDescent="0.25">
      <c r="A34" s="1">
        <v>8.3333333333333329E-2</v>
      </c>
      <c r="B34">
        <v>1102.75</v>
      </c>
      <c r="C34">
        <v>1</v>
      </c>
      <c r="D34">
        <f t="shared" si="0"/>
        <v>0.86602540378443871</v>
      </c>
      <c r="E34">
        <f t="shared" si="1"/>
        <v>0.49999999999999994</v>
      </c>
      <c r="F34">
        <f t="shared" si="2"/>
        <v>0.50000000000000011</v>
      </c>
      <c r="G34">
        <f t="shared" si="3"/>
        <v>0.8660254037844386</v>
      </c>
      <c r="H34">
        <f t="shared" si="4"/>
        <v>6.1257422745431001E-17</v>
      </c>
      <c r="I34">
        <f t="shared" si="5"/>
        <v>1</v>
      </c>
      <c r="J34">
        <f t="shared" si="6"/>
        <v>1235.1503718767401</v>
      </c>
      <c r="K34">
        <f t="shared" si="7"/>
        <v>-132.40037187674011</v>
      </c>
    </row>
    <row r="35" spans="1:11" x14ac:dyDescent="0.25">
      <c r="A35" s="1">
        <v>8.6805555555555566E-2</v>
      </c>
      <c r="B35">
        <v>1090.5454545454545</v>
      </c>
      <c r="C35">
        <v>1</v>
      </c>
      <c r="D35">
        <f t="shared" si="0"/>
        <v>0.85491187067294661</v>
      </c>
      <c r="E35">
        <f t="shared" si="1"/>
        <v>0.51877325816052144</v>
      </c>
      <c r="F35">
        <f t="shared" si="2"/>
        <v>0.46174861323503386</v>
      </c>
      <c r="G35">
        <f t="shared" si="3"/>
        <v>0.88701083317822171</v>
      </c>
      <c r="H35">
        <f t="shared" si="4"/>
        <v>-6.5403129230143145E-2</v>
      </c>
      <c r="I35">
        <f t="shared" si="5"/>
        <v>0.99785892323860348</v>
      </c>
      <c r="J35">
        <f t="shared" si="6"/>
        <v>1196.1065555674995</v>
      </c>
      <c r="K35">
        <f t="shared" si="7"/>
        <v>-105.56110102204502</v>
      </c>
    </row>
    <row r="36" spans="1:11" x14ac:dyDescent="0.25">
      <c r="A36" s="1">
        <v>9.0277777777777776E-2</v>
      </c>
      <c r="B36">
        <v>1029.3333333333333</v>
      </c>
      <c r="C36">
        <v>1</v>
      </c>
      <c r="D36">
        <f t="shared" si="0"/>
        <v>0.84339144581288572</v>
      </c>
      <c r="E36">
        <f t="shared" si="1"/>
        <v>0.53729960834682389</v>
      </c>
      <c r="F36">
        <f t="shared" si="2"/>
        <v>0.42261826174069944</v>
      </c>
      <c r="G36">
        <f t="shared" si="3"/>
        <v>0.90630778703664994</v>
      </c>
      <c r="H36">
        <f t="shared" si="4"/>
        <v>-0.13052619222005138</v>
      </c>
      <c r="I36">
        <f t="shared" si="5"/>
        <v>0.99144486137381049</v>
      </c>
      <c r="J36">
        <f t="shared" si="6"/>
        <v>1157.790421430813</v>
      </c>
      <c r="K36">
        <f t="shared" si="7"/>
        <v>-128.45708809747975</v>
      </c>
    </row>
    <row r="37" spans="1:11" x14ac:dyDescent="0.25">
      <c r="A37" s="1">
        <v>9.375E-2</v>
      </c>
      <c r="B37">
        <v>1032.75</v>
      </c>
      <c r="C37">
        <v>1</v>
      </c>
      <c r="D37">
        <f t="shared" si="0"/>
        <v>0.83146961230254524</v>
      </c>
      <c r="E37">
        <f t="shared" si="1"/>
        <v>0.55557023301960218</v>
      </c>
      <c r="F37">
        <f t="shared" si="2"/>
        <v>0.38268343236508984</v>
      </c>
      <c r="G37">
        <f t="shared" si="3"/>
        <v>0.92387953251128674</v>
      </c>
      <c r="H37">
        <f t="shared" si="4"/>
        <v>-0.19509032201612819</v>
      </c>
      <c r="I37">
        <f t="shared" si="5"/>
        <v>0.98078528040323043</v>
      </c>
      <c r="J37">
        <f t="shared" si="6"/>
        <v>1120.2522377489711</v>
      </c>
      <c r="K37">
        <f t="shared" si="7"/>
        <v>-87.502237748971083</v>
      </c>
    </row>
    <row r="38" spans="1:11" x14ac:dyDescent="0.25">
      <c r="A38" s="1">
        <v>9.7222222222222224E-2</v>
      </c>
      <c r="B38">
        <v>958.57142857142856</v>
      </c>
      <c r="C38">
        <v>1</v>
      </c>
      <c r="D38">
        <f t="shared" si="0"/>
        <v>0.8191520442889918</v>
      </c>
      <c r="E38">
        <f t="shared" si="1"/>
        <v>0.57357643635104605</v>
      </c>
      <c r="F38">
        <f t="shared" si="2"/>
        <v>0.34202014332566882</v>
      </c>
      <c r="G38">
        <f t="shared" si="3"/>
        <v>0.93969262078590832</v>
      </c>
      <c r="H38">
        <f t="shared" si="4"/>
        <v>-0.25881904510252085</v>
      </c>
      <c r="I38">
        <f t="shared" si="5"/>
        <v>0.96592582628906831</v>
      </c>
      <c r="J38">
        <f t="shared" si="6"/>
        <v>1083.5441428192748</v>
      </c>
      <c r="K38">
        <f t="shared" si="7"/>
        <v>-124.97271424784628</v>
      </c>
    </row>
    <row r="39" spans="1:11" x14ac:dyDescent="0.25">
      <c r="A39" s="1">
        <v>0.10069444444444443</v>
      </c>
      <c r="B39">
        <v>932.7</v>
      </c>
      <c r="C39">
        <v>1</v>
      </c>
      <c r="D39">
        <f t="shared" si="0"/>
        <v>0.80644460426748266</v>
      </c>
      <c r="E39">
        <f t="shared" si="1"/>
        <v>0.59130964836358235</v>
      </c>
      <c r="F39">
        <f t="shared" si="2"/>
        <v>0.30070579950427329</v>
      </c>
      <c r="G39">
        <f t="shared" si="3"/>
        <v>0.95371695074822682</v>
      </c>
      <c r="H39">
        <f t="shared" si="4"/>
        <v>-0.32143946530316136</v>
      </c>
      <c r="I39">
        <f t="shared" si="5"/>
        <v>0.94693012949510569</v>
      </c>
      <c r="J39">
        <f t="shared" si="6"/>
        <v>1047.7200367112057</v>
      </c>
      <c r="K39">
        <f t="shared" si="7"/>
        <v>-115.02003671120565</v>
      </c>
    </row>
    <row r="40" spans="1:11" x14ac:dyDescent="0.25">
      <c r="A40" s="1">
        <v>0.10416666666666667</v>
      </c>
      <c r="B40">
        <v>925.38461538461536</v>
      </c>
      <c r="C40">
        <v>1</v>
      </c>
      <c r="D40">
        <f t="shared" si="0"/>
        <v>0.79335334029123517</v>
      </c>
      <c r="E40">
        <f t="shared" si="1"/>
        <v>0.60876142900872066</v>
      </c>
      <c r="F40">
        <f t="shared" si="2"/>
        <v>0.25881904510252074</v>
      </c>
      <c r="G40">
        <f t="shared" si="3"/>
        <v>0.96592582628906831</v>
      </c>
      <c r="H40">
        <f t="shared" si="4"/>
        <v>-0.38268343236508973</v>
      </c>
      <c r="I40">
        <f t="shared" si="5"/>
        <v>0.92387953251128674</v>
      </c>
      <c r="J40">
        <f t="shared" si="6"/>
        <v>1012.8354600335359</v>
      </c>
      <c r="K40">
        <f t="shared" si="7"/>
        <v>-87.450844648920565</v>
      </c>
    </row>
    <row r="41" spans="1:11" x14ac:dyDescent="0.25">
      <c r="A41" s="1">
        <v>0.1076388888888889</v>
      </c>
      <c r="B41">
        <v>925.38461538461536</v>
      </c>
      <c r="C41">
        <v>1</v>
      </c>
      <c r="D41">
        <f t="shared" si="0"/>
        <v>0.77988448309288183</v>
      </c>
      <c r="E41">
        <f t="shared" si="1"/>
        <v>0.62592347218405908</v>
      </c>
      <c r="F41">
        <f t="shared" si="2"/>
        <v>0.2164396139381029</v>
      </c>
      <c r="G41">
        <f t="shared" si="3"/>
        <v>0.97629600711993336</v>
      </c>
      <c r="H41">
        <f t="shared" si="4"/>
        <v>-0.44228869021900113</v>
      </c>
      <c r="I41">
        <f t="shared" si="5"/>
        <v>0.89687274153268837</v>
      </c>
      <c r="J41">
        <f t="shared" si="6"/>
        <v>978.94746006335072</v>
      </c>
      <c r="K41">
        <f t="shared" si="7"/>
        <v>-53.56284467873536</v>
      </c>
    </row>
    <row r="42" spans="1:11" x14ac:dyDescent="0.25">
      <c r="A42" s="1">
        <v>0.1111111111111111</v>
      </c>
      <c r="B42">
        <v>865.14285714285711</v>
      </c>
      <c r="C42">
        <v>1</v>
      </c>
      <c r="D42">
        <f t="shared" si="0"/>
        <v>0.76604444311897801</v>
      </c>
      <c r="E42">
        <f t="shared" si="1"/>
        <v>0.64278760968653925</v>
      </c>
      <c r="F42">
        <f t="shared" si="2"/>
        <v>0.17364817766693041</v>
      </c>
      <c r="G42">
        <f t="shared" si="3"/>
        <v>0.98480775301220802</v>
      </c>
      <c r="H42">
        <f t="shared" si="4"/>
        <v>-0.49999999999999978</v>
      </c>
      <c r="I42">
        <f t="shared" si="5"/>
        <v>0.86602540378443871</v>
      </c>
      <c r="J42">
        <f t="shared" si="6"/>
        <v>946.11444465153363</v>
      </c>
      <c r="K42">
        <f t="shared" si="7"/>
        <v>-80.971587508676521</v>
      </c>
    </row>
    <row r="43" spans="1:11" x14ac:dyDescent="0.25">
      <c r="A43" s="1">
        <v>0.11458333333333333</v>
      </c>
      <c r="B43">
        <v>856.63636363636363</v>
      </c>
      <c r="C43">
        <v>1</v>
      </c>
      <c r="D43">
        <f t="shared" si="0"/>
        <v>0.75183980747897738</v>
      </c>
      <c r="E43">
        <f t="shared" si="1"/>
        <v>0.65934581510006884</v>
      </c>
      <c r="F43">
        <f t="shared" si="2"/>
        <v>0.13052619222005171</v>
      </c>
      <c r="G43">
        <f t="shared" si="3"/>
        <v>0.99144486137381038</v>
      </c>
      <c r="H43">
        <f t="shared" si="4"/>
        <v>-0.55557023301960196</v>
      </c>
      <c r="I43">
        <f t="shared" si="5"/>
        <v>0.83146961230254546</v>
      </c>
      <c r="J43">
        <f t="shared" si="6"/>
        <v>914.39602438031022</v>
      </c>
      <c r="K43">
        <f t="shared" si="7"/>
        <v>-57.759660743946597</v>
      </c>
    </row>
    <row r="44" spans="1:11" x14ac:dyDescent="0.25">
      <c r="A44" s="1">
        <v>0.11805555555555557</v>
      </c>
      <c r="B44">
        <v>795.5</v>
      </c>
      <c r="C44">
        <v>1</v>
      </c>
      <c r="D44">
        <f t="shared" si="0"/>
        <v>0.73727733681012397</v>
      </c>
      <c r="E44">
        <f t="shared" si="1"/>
        <v>0.67559020761566024</v>
      </c>
      <c r="F44">
        <f t="shared" si="2"/>
        <v>8.7155742747658138E-2</v>
      </c>
      <c r="G44">
        <f t="shared" si="3"/>
        <v>0.99619469809174555</v>
      </c>
      <c r="H44">
        <f t="shared" si="4"/>
        <v>-0.60876142900872066</v>
      </c>
      <c r="I44">
        <f t="shared" si="5"/>
        <v>0.79335334029123517</v>
      </c>
      <c r="J44">
        <f t="shared" si="6"/>
        <v>883.8528435077742</v>
      </c>
      <c r="K44">
        <f t="shared" si="7"/>
        <v>-88.352843507774196</v>
      </c>
    </row>
    <row r="45" spans="1:11" x14ac:dyDescent="0.25">
      <c r="A45" s="1">
        <v>0.12152777777777778</v>
      </c>
      <c r="B45">
        <v>814.91666666666663</v>
      </c>
      <c r="C45">
        <v>1</v>
      </c>
      <c r="D45">
        <f t="shared" si="0"/>
        <v>0.72236396205975562</v>
      </c>
      <c r="E45">
        <f t="shared" si="1"/>
        <v>0.6915130557822694</v>
      </c>
      <c r="F45">
        <f t="shared" si="2"/>
        <v>4.3619387365336007E-2</v>
      </c>
      <c r="G45">
        <f t="shared" si="3"/>
        <v>0.9990482215818578</v>
      </c>
      <c r="H45">
        <f t="shared" si="4"/>
        <v>-0.65934581510006884</v>
      </c>
      <c r="I45">
        <f t="shared" si="5"/>
        <v>0.75183980747897738</v>
      </c>
      <c r="J45">
        <f t="shared" si="6"/>
        <v>854.54640029153779</v>
      </c>
      <c r="K45">
        <f t="shared" si="7"/>
        <v>-39.629733624871164</v>
      </c>
    </row>
    <row r="46" spans="1:11" x14ac:dyDescent="0.25">
      <c r="A46" s="1">
        <v>0.125</v>
      </c>
      <c r="B46">
        <v>788.53846153846155</v>
      </c>
      <c r="C46">
        <v>1</v>
      </c>
      <c r="D46">
        <f t="shared" si="0"/>
        <v>0.70710678118654757</v>
      </c>
      <c r="E46">
        <f t="shared" si="1"/>
        <v>0.70710678118654746</v>
      </c>
      <c r="F46">
        <f t="shared" si="2"/>
        <v>6.1257422745431001E-17</v>
      </c>
      <c r="G46">
        <f t="shared" si="3"/>
        <v>1</v>
      </c>
      <c r="H46">
        <f t="shared" si="4"/>
        <v>-0.70710678118654746</v>
      </c>
      <c r="I46">
        <f t="shared" si="5"/>
        <v>0.70710678118654757</v>
      </c>
      <c r="J46">
        <f t="shared" si="6"/>
        <v>826.53885733865854</v>
      </c>
      <c r="K46">
        <f t="shared" si="7"/>
        <v>-38.000395800196998</v>
      </c>
    </row>
    <row r="47" spans="1:11" x14ac:dyDescent="0.25">
      <c r="A47" s="1">
        <v>0.12847222222222224</v>
      </c>
      <c r="B47">
        <v>791.5</v>
      </c>
      <c r="C47">
        <v>1</v>
      </c>
      <c r="D47">
        <f t="shared" si="0"/>
        <v>0.69151305578226929</v>
      </c>
      <c r="E47">
        <f t="shared" si="1"/>
        <v>0.72236396205975562</v>
      </c>
      <c r="F47">
        <f t="shared" si="2"/>
        <v>-4.3619387365336111E-2</v>
      </c>
      <c r="G47">
        <f t="shared" si="3"/>
        <v>0.9990482215818578</v>
      </c>
      <c r="H47">
        <f t="shared" si="4"/>
        <v>-0.75183980747897761</v>
      </c>
      <c r="I47">
        <f t="shared" si="5"/>
        <v>0.65934581510006862</v>
      </c>
      <c r="J47">
        <f t="shared" si="6"/>
        <v>799.8928426813452</v>
      </c>
      <c r="K47">
        <f t="shared" si="7"/>
        <v>-8.3928426813452006</v>
      </c>
    </row>
    <row r="48" spans="1:11" x14ac:dyDescent="0.25">
      <c r="A48" s="1">
        <v>0.13194444444444445</v>
      </c>
      <c r="B48">
        <v>772.69230769230774</v>
      </c>
      <c r="C48">
        <v>1</v>
      </c>
      <c r="D48">
        <f t="shared" si="0"/>
        <v>0.67559020761566024</v>
      </c>
      <c r="E48">
        <f t="shared" si="1"/>
        <v>0.73727733681012408</v>
      </c>
      <c r="F48">
        <f t="shared" si="2"/>
        <v>-8.7155742747658235E-2</v>
      </c>
      <c r="G48">
        <f t="shared" si="3"/>
        <v>0.99619469809174555</v>
      </c>
      <c r="H48">
        <f t="shared" si="4"/>
        <v>-0.79335334029123528</v>
      </c>
      <c r="I48">
        <f t="shared" si="5"/>
        <v>0.60876142900872043</v>
      </c>
      <c r="J48">
        <f t="shared" si="6"/>
        <v>774.67124232761466</v>
      </c>
      <c r="K48">
        <f t="shared" si="7"/>
        <v>-1.9789346353069277</v>
      </c>
    </row>
    <row r="49" spans="1:11" x14ac:dyDescent="0.25">
      <c r="A49" s="1">
        <v>0.13541666666666666</v>
      </c>
      <c r="B49">
        <v>776</v>
      </c>
      <c r="C49">
        <v>1</v>
      </c>
      <c r="D49">
        <f t="shared" si="0"/>
        <v>0.65934581510006895</v>
      </c>
      <c r="E49">
        <f t="shared" si="1"/>
        <v>0.75183980747897727</v>
      </c>
      <c r="F49">
        <f t="shared" si="2"/>
        <v>-0.13052619222005138</v>
      </c>
      <c r="G49">
        <f t="shared" si="3"/>
        <v>0.99144486137381049</v>
      </c>
      <c r="H49">
        <f t="shared" si="4"/>
        <v>-0.83146961230254535</v>
      </c>
      <c r="I49">
        <f t="shared" si="5"/>
        <v>0.55557023301960218</v>
      </c>
      <c r="J49">
        <f t="shared" si="6"/>
        <v>750.93698508261014</v>
      </c>
      <c r="K49">
        <f t="shared" si="7"/>
        <v>25.063014917389864</v>
      </c>
    </row>
    <row r="50" spans="1:11" x14ac:dyDescent="0.25">
      <c r="A50" s="1">
        <v>0.1388888888888889</v>
      </c>
      <c r="B50">
        <v>761.92857142857144</v>
      </c>
      <c r="C50">
        <v>1</v>
      </c>
      <c r="D50">
        <f t="shared" si="0"/>
        <v>0.64278760968653936</v>
      </c>
      <c r="E50">
        <f t="shared" si="1"/>
        <v>0.76604444311897801</v>
      </c>
      <c r="F50">
        <f t="shared" si="2"/>
        <v>-0.1736481776669303</v>
      </c>
      <c r="G50">
        <f t="shared" si="3"/>
        <v>0.98480775301220802</v>
      </c>
      <c r="H50">
        <f t="shared" si="4"/>
        <v>-0.86602540378443871</v>
      </c>
      <c r="I50">
        <f t="shared" si="5"/>
        <v>0.49999999999999994</v>
      </c>
      <c r="J50">
        <f t="shared" si="6"/>
        <v>728.75282047967107</v>
      </c>
      <c r="K50">
        <f t="shared" si="7"/>
        <v>33.175750948900372</v>
      </c>
    </row>
    <row r="51" spans="1:11" x14ac:dyDescent="0.25">
      <c r="A51" s="1">
        <v>0.1423611111111111</v>
      </c>
      <c r="B51">
        <v>754.22222222222217</v>
      </c>
      <c r="C51">
        <v>1</v>
      </c>
      <c r="D51">
        <f t="shared" si="0"/>
        <v>0.62592347218405908</v>
      </c>
      <c r="E51">
        <f t="shared" si="1"/>
        <v>0.77988448309288172</v>
      </c>
      <c r="F51">
        <f t="shared" si="2"/>
        <v>-0.21643961393810279</v>
      </c>
      <c r="G51">
        <f t="shared" si="3"/>
        <v>0.97629600711993336</v>
      </c>
      <c r="H51">
        <f t="shared" si="4"/>
        <v>-0.89687274153268826</v>
      </c>
      <c r="I51">
        <f t="shared" si="5"/>
        <v>0.4422886902190013</v>
      </c>
      <c r="J51">
        <f t="shared" si="6"/>
        <v>708.18109070012542</v>
      </c>
      <c r="K51">
        <f t="shared" si="7"/>
        <v>46.041131522096748</v>
      </c>
    </row>
    <row r="52" spans="1:11" x14ac:dyDescent="0.25">
      <c r="A52" s="1">
        <v>0.14583333333333334</v>
      </c>
      <c r="B52">
        <v>777</v>
      </c>
      <c r="C52">
        <v>1</v>
      </c>
      <c r="D52">
        <f t="shared" si="0"/>
        <v>0.60876142900872066</v>
      </c>
      <c r="E52">
        <f t="shared" si="1"/>
        <v>0.79335334029123517</v>
      </c>
      <c r="F52">
        <f t="shared" si="2"/>
        <v>-0.25881904510252085</v>
      </c>
      <c r="G52">
        <f t="shared" si="3"/>
        <v>0.96592582628906831</v>
      </c>
      <c r="H52">
        <f t="shared" si="4"/>
        <v>-0.92387953251128674</v>
      </c>
      <c r="I52">
        <f t="shared" si="5"/>
        <v>0.38268343236508989</v>
      </c>
      <c r="J52">
        <f t="shared" si="6"/>
        <v>689.28349739704652</v>
      </c>
      <c r="K52">
        <f t="shared" si="7"/>
        <v>87.716502602953483</v>
      </c>
    </row>
    <row r="53" spans="1:11" x14ac:dyDescent="0.25">
      <c r="A53" s="1">
        <v>0.14930555555555555</v>
      </c>
      <c r="B53">
        <v>777</v>
      </c>
      <c r="C53">
        <v>1</v>
      </c>
      <c r="D53">
        <f t="shared" si="0"/>
        <v>0.59130964836358246</v>
      </c>
      <c r="E53">
        <f t="shared" si="1"/>
        <v>0.80644460426748255</v>
      </c>
      <c r="F53">
        <f t="shared" si="2"/>
        <v>-0.30070579950427295</v>
      </c>
      <c r="G53">
        <f t="shared" si="3"/>
        <v>0.95371695074822693</v>
      </c>
      <c r="H53">
        <f t="shared" si="4"/>
        <v>-0.94693012949510558</v>
      </c>
      <c r="I53">
        <f t="shared" si="5"/>
        <v>0.32143946530316175</v>
      </c>
      <c r="J53">
        <f t="shared" si="6"/>
        <v>672.12086437067114</v>
      </c>
      <c r="K53">
        <f t="shared" si="7"/>
        <v>104.87913562932886</v>
      </c>
    </row>
    <row r="54" spans="1:11" x14ac:dyDescent="0.25">
      <c r="A54" s="1">
        <v>0.15277777777777776</v>
      </c>
      <c r="B54">
        <v>779.35714285714289</v>
      </c>
      <c r="C54">
        <v>1</v>
      </c>
      <c r="D54">
        <f t="shared" si="0"/>
        <v>0.57357643635104616</v>
      </c>
      <c r="E54">
        <f t="shared" si="1"/>
        <v>0.81915204428899169</v>
      </c>
      <c r="F54">
        <f t="shared" si="2"/>
        <v>-0.34202014332566849</v>
      </c>
      <c r="G54">
        <f t="shared" si="3"/>
        <v>0.93969262078590843</v>
      </c>
      <c r="H54">
        <f t="shared" si="4"/>
        <v>-0.96592582628906809</v>
      </c>
      <c r="I54">
        <f t="shared" si="5"/>
        <v>0.25881904510252146</v>
      </c>
      <c r="J54">
        <f t="shared" si="6"/>
        <v>656.75289707165723</v>
      </c>
      <c r="K54">
        <f t="shared" si="7"/>
        <v>122.60424578548566</v>
      </c>
    </row>
    <row r="55" spans="1:11" x14ac:dyDescent="0.25">
      <c r="A55" s="1">
        <v>0.15625</v>
      </c>
      <c r="B55">
        <v>777.61538461538464</v>
      </c>
      <c r="C55">
        <v>1</v>
      </c>
      <c r="D55">
        <f t="shared" si="0"/>
        <v>0.55557023301960229</v>
      </c>
      <c r="E55">
        <f t="shared" si="1"/>
        <v>0.83146961230254524</v>
      </c>
      <c r="F55">
        <f t="shared" si="2"/>
        <v>-0.38268343236508973</v>
      </c>
      <c r="G55">
        <f t="shared" si="3"/>
        <v>0.92387953251128674</v>
      </c>
      <c r="H55">
        <f t="shared" si="4"/>
        <v>-0.98078528040323043</v>
      </c>
      <c r="I55">
        <f t="shared" si="5"/>
        <v>0.19509032201612861</v>
      </c>
      <c r="J55">
        <f t="shared" si="6"/>
        <v>643.23793993274035</v>
      </c>
      <c r="K55">
        <f t="shared" si="7"/>
        <v>134.3774446826443</v>
      </c>
    </row>
    <row r="56" spans="1:11" x14ac:dyDescent="0.25">
      <c r="A56" s="1">
        <v>0.15972222222222224</v>
      </c>
      <c r="B56">
        <v>776.15384615384619</v>
      </c>
      <c r="C56">
        <v>1</v>
      </c>
      <c r="D56">
        <f t="shared" si="0"/>
        <v>0.53729960834682366</v>
      </c>
      <c r="E56">
        <f t="shared" si="1"/>
        <v>0.84339144581288583</v>
      </c>
      <c r="F56">
        <f t="shared" si="2"/>
        <v>-0.42261826174069972</v>
      </c>
      <c r="G56">
        <f t="shared" si="3"/>
        <v>0.90630778703664983</v>
      </c>
      <c r="H56">
        <f t="shared" si="4"/>
        <v>-0.99144486137381049</v>
      </c>
      <c r="I56">
        <f t="shared" si="5"/>
        <v>0.13052619222005113</v>
      </c>
      <c r="J56">
        <f t="shared" si="6"/>
        <v>631.63273254949161</v>
      </c>
      <c r="K56">
        <f t="shared" si="7"/>
        <v>144.52111360435458</v>
      </c>
    </row>
    <row r="57" spans="1:11" x14ac:dyDescent="0.25">
      <c r="A57" s="1">
        <v>0.16319444444444445</v>
      </c>
      <c r="B57">
        <v>775.9</v>
      </c>
      <c r="C57">
        <v>1</v>
      </c>
      <c r="D57">
        <f t="shared" si="0"/>
        <v>0.51877325816052156</v>
      </c>
      <c r="E57">
        <f t="shared" si="1"/>
        <v>0.85491187067294649</v>
      </c>
      <c r="F57">
        <f t="shared" si="2"/>
        <v>-0.46174861323503374</v>
      </c>
      <c r="G57">
        <f t="shared" si="3"/>
        <v>0.88701083317822182</v>
      </c>
      <c r="H57">
        <f t="shared" si="4"/>
        <v>-0.99785892323860348</v>
      </c>
      <c r="I57">
        <f t="shared" si="5"/>
        <v>6.5403129230143117E-2</v>
      </c>
      <c r="J57">
        <f t="shared" si="6"/>
        <v>621.99216574668412</v>
      </c>
      <c r="K57">
        <f t="shared" si="7"/>
        <v>153.90783425331585</v>
      </c>
    </row>
    <row r="58" spans="1:11" x14ac:dyDescent="0.25">
      <c r="A58" s="1">
        <v>0.16666666666666666</v>
      </c>
      <c r="B58">
        <v>798.85714285714289</v>
      </c>
      <c r="C58">
        <v>1</v>
      </c>
      <c r="D58">
        <f t="shared" si="0"/>
        <v>0.50000000000000011</v>
      </c>
      <c r="E58">
        <f t="shared" si="1"/>
        <v>0.8660254037844386</v>
      </c>
      <c r="F58">
        <f t="shared" si="2"/>
        <v>-0.49999999999999978</v>
      </c>
      <c r="G58">
        <f t="shared" si="3"/>
        <v>0.86602540378443871</v>
      </c>
      <c r="H58">
        <f t="shared" si="4"/>
        <v>-1</v>
      </c>
      <c r="I58">
        <f t="shared" si="5"/>
        <v>1.22514845490862E-16</v>
      </c>
      <c r="J58">
        <f t="shared" si="6"/>
        <v>614.36903857815059</v>
      </c>
      <c r="K58">
        <f t="shared" si="7"/>
        <v>184.4881042789923</v>
      </c>
    </row>
    <row r="59" spans="1:11" x14ac:dyDescent="0.25">
      <c r="A59" s="1">
        <v>0.17015046296296296</v>
      </c>
      <c r="B59">
        <v>794.66666666666663</v>
      </c>
      <c r="C59">
        <v>1</v>
      </c>
      <c r="D59">
        <f t="shared" si="0"/>
        <v>0.48092501027872575</v>
      </c>
      <c r="E59">
        <f t="shared" si="1"/>
        <v>0.87676173187953832</v>
      </c>
      <c r="F59">
        <f t="shared" si="2"/>
        <v>-0.537422268976815</v>
      </c>
      <c r="G59">
        <f t="shared" si="3"/>
        <v>0.84331328983232079</v>
      </c>
      <c r="H59">
        <f t="shared" si="4"/>
        <v>-0.99784463074210761</v>
      </c>
      <c r="I59">
        <f t="shared" si="5"/>
        <v>-6.5620826717948069E-2</v>
      </c>
      <c r="J59">
        <f t="shared" si="6"/>
        <v>608.79881214716738</v>
      </c>
      <c r="K59">
        <f t="shared" si="7"/>
        <v>185.86785451949925</v>
      </c>
    </row>
    <row r="60" spans="1:11" x14ac:dyDescent="0.25">
      <c r="A60" s="1">
        <v>0.1736226851851852</v>
      </c>
      <c r="B60">
        <v>791.63636363636363</v>
      </c>
      <c r="C60">
        <v>1</v>
      </c>
      <c r="D60">
        <f t="shared" si="0"/>
        <v>0.46168410676603017</v>
      </c>
      <c r="E60">
        <f t="shared" si="1"/>
        <v>0.88704441013945456</v>
      </c>
      <c r="F60">
        <f t="shared" si="2"/>
        <v>-0.57369557111930569</v>
      </c>
      <c r="G60">
        <f t="shared" si="3"/>
        <v>0.81906861231406836</v>
      </c>
      <c r="H60">
        <f t="shared" si="4"/>
        <v>-0.99141636138171851</v>
      </c>
      <c r="I60">
        <f t="shared" si="5"/>
        <v>-0.13074248882682946</v>
      </c>
      <c r="J60">
        <f t="shared" si="6"/>
        <v>605.3665220067578</v>
      </c>
      <c r="K60">
        <f t="shared" si="7"/>
        <v>186.26984162960582</v>
      </c>
    </row>
    <row r="61" spans="1:11" x14ac:dyDescent="0.25">
      <c r="A61" s="1">
        <v>0.17708333333333334</v>
      </c>
      <c r="B61">
        <v>807.33333333333337</v>
      </c>
      <c r="C61">
        <v>1</v>
      </c>
      <c r="D61">
        <f t="shared" si="0"/>
        <v>0.44228869021900125</v>
      </c>
      <c r="E61">
        <f t="shared" si="1"/>
        <v>0.89687274153268837</v>
      </c>
      <c r="F61">
        <f t="shared" si="2"/>
        <v>-0.60876142900872066</v>
      </c>
      <c r="G61">
        <f t="shared" si="3"/>
        <v>0.79335334029123517</v>
      </c>
      <c r="H61">
        <f t="shared" si="4"/>
        <v>-0.98078528040323043</v>
      </c>
      <c r="I61">
        <f t="shared" si="5"/>
        <v>-0.19509032201612836</v>
      </c>
      <c r="J61">
        <f t="shared" si="6"/>
        <v>604.09586997568249</v>
      </c>
      <c r="K61">
        <f t="shared" si="7"/>
        <v>203.23746335765088</v>
      </c>
    </row>
    <row r="62" spans="1:11" x14ac:dyDescent="0.25">
      <c r="A62" s="1">
        <v>0.18055555555555555</v>
      </c>
      <c r="B62">
        <v>793.21428571428567</v>
      </c>
      <c r="C62">
        <v>1</v>
      </c>
      <c r="D62">
        <f t="shared" si="0"/>
        <v>0.42261826174069944</v>
      </c>
      <c r="E62">
        <f t="shared" si="1"/>
        <v>0.90630778703664994</v>
      </c>
      <c r="F62">
        <f t="shared" si="2"/>
        <v>-0.64278760968653936</v>
      </c>
      <c r="G62">
        <f t="shared" si="3"/>
        <v>0.76604444311897801</v>
      </c>
      <c r="H62">
        <f t="shared" si="4"/>
        <v>-0.96592582628906842</v>
      </c>
      <c r="I62">
        <f t="shared" si="5"/>
        <v>-0.25881904510252035</v>
      </c>
      <c r="J62">
        <f t="shared" si="6"/>
        <v>605.0202923786328</v>
      </c>
      <c r="K62">
        <f t="shared" si="7"/>
        <v>188.19399333565286</v>
      </c>
    </row>
    <row r="63" spans="1:11" x14ac:dyDescent="0.25">
      <c r="A63" s="1">
        <v>0.18402777777777779</v>
      </c>
      <c r="B63">
        <v>786.88888888888891</v>
      </c>
      <c r="C63">
        <v>1</v>
      </c>
      <c r="D63">
        <f t="shared" si="0"/>
        <v>0.40274668985873724</v>
      </c>
      <c r="E63">
        <f t="shared" si="1"/>
        <v>0.9153114791194471</v>
      </c>
      <c r="F63">
        <f t="shared" si="2"/>
        <v>-0.67559020761566024</v>
      </c>
      <c r="G63">
        <f t="shared" si="3"/>
        <v>0.73727733681012408</v>
      </c>
      <c r="H63">
        <f t="shared" si="4"/>
        <v>-0.94693012949510569</v>
      </c>
      <c r="I63">
        <f t="shared" si="5"/>
        <v>-0.32143946530316153</v>
      </c>
      <c r="J63">
        <f t="shared" si="6"/>
        <v>608.1864663939964</v>
      </c>
      <c r="K63">
        <f t="shared" si="7"/>
        <v>178.70242249489252</v>
      </c>
    </row>
    <row r="64" spans="1:11" x14ac:dyDescent="0.25">
      <c r="A64" s="1">
        <v>0.1875</v>
      </c>
      <c r="B64">
        <v>808.28571428571433</v>
      </c>
      <c r="C64">
        <v>1</v>
      </c>
      <c r="D64">
        <f t="shared" si="0"/>
        <v>0.38268343236508984</v>
      </c>
      <c r="E64">
        <f t="shared" si="1"/>
        <v>0.92387953251128674</v>
      </c>
      <c r="F64">
        <f t="shared" si="2"/>
        <v>-0.70710678118654746</v>
      </c>
      <c r="G64">
        <f t="shared" si="3"/>
        <v>0.70710678118654757</v>
      </c>
      <c r="H64">
        <f t="shared" si="4"/>
        <v>-0.92387953251128685</v>
      </c>
      <c r="I64">
        <f t="shared" si="5"/>
        <v>-0.38268343236508967</v>
      </c>
      <c r="J64">
        <f t="shared" si="6"/>
        <v>613.62972253480189</v>
      </c>
      <c r="K64">
        <f t="shared" si="7"/>
        <v>194.65599175091245</v>
      </c>
    </row>
    <row r="65" spans="1:11" x14ac:dyDescent="0.25">
      <c r="A65" s="1">
        <v>0.19097222222222221</v>
      </c>
      <c r="B65">
        <v>814.16666666666663</v>
      </c>
      <c r="C65">
        <v>1</v>
      </c>
      <c r="D65">
        <f t="shared" si="0"/>
        <v>0.36243803828370169</v>
      </c>
      <c r="E65">
        <f t="shared" si="1"/>
        <v>0.93200786928279844</v>
      </c>
      <c r="F65">
        <f t="shared" si="2"/>
        <v>-0.73727733681012397</v>
      </c>
      <c r="G65">
        <f t="shared" si="3"/>
        <v>0.67559020761566035</v>
      </c>
      <c r="H65">
        <f t="shared" si="4"/>
        <v>-0.89687274153268837</v>
      </c>
      <c r="I65">
        <f t="shared" si="5"/>
        <v>-0.44228869021900108</v>
      </c>
      <c r="J65">
        <f t="shared" si="6"/>
        <v>621.38171299963847</v>
      </c>
      <c r="K65">
        <f t="shared" si="7"/>
        <v>192.78495366702816</v>
      </c>
    </row>
    <row r="66" spans="1:11" x14ac:dyDescent="0.25">
      <c r="A66" s="1">
        <v>0.19444444444444445</v>
      </c>
      <c r="B66">
        <v>810.07142857142856</v>
      </c>
      <c r="C66">
        <v>1</v>
      </c>
      <c r="D66">
        <f t="shared" si="0"/>
        <v>0.34202014332566882</v>
      </c>
      <c r="E66">
        <f t="shared" si="1"/>
        <v>0.93969262078590832</v>
      </c>
      <c r="F66">
        <f t="shared" si="2"/>
        <v>-0.7660444431189779</v>
      </c>
      <c r="G66">
        <f t="shared" si="3"/>
        <v>0.64278760968653947</v>
      </c>
      <c r="H66">
        <f t="shared" si="4"/>
        <v>-0.8660254037844386</v>
      </c>
      <c r="I66">
        <f t="shared" si="5"/>
        <v>-0.50000000000000011</v>
      </c>
      <c r="J66">
        <f t="shared" si="6"/>
        <v>631.47021373321297</v>
      </c>
      <c r="K66">
        <f t="shared" si="7"/>
        <v>178.60121483821558</v>
      </c>
    </row>
    <row r="67" spans="1:11" x14ac:dyDescent="0.25">
      <c r="A67" s="1">
        <v>0.19791666666666666</v>
      </c>
      <c r="B67">
        <v>803.91666666666663</v>
      </c>
      <c r="C67">
        <v>1</v>
      </c>
      <c r="D67">
        <f t="shared" si="0"/>
        <v>0.3214394653031617</v>
      </c>
      <c r="E67">
        <f t="shared" si="1"/>
        <v>0.94693012949510558</v>
      </c>
      <c r="F67">
        <f t="shared" si="2"/>
        <v>-0.79335334029123505</v>
      </c>
      <c r="G67">
        <f t="shared" si="3"/>
        <v>0.60876142900872088</v>
      </c>
      <c r="H67">
        <f t="shared" si="4"/>
        <v>-0.83146961230254546</v>
      </c>
      <c r="I67">
        <f t="shared" si="5"/>
        <v>-0.55557023301960196</v>
      </c>
      <c r="J67">
        <f t="shared" si="6"/>
        <v>643.91893661478559</v>
      </c>
      <c r="K67">
        <f t="shared" si="7"/>
        <v>159.99773005188104</v>
      </c>
    </row>
    <row r="68" spans="1:11" x14ac:dyDescent="0.25">
      <c r="A68" s="1">
        <v>0.20138888888888887</v>
      </c>
      <c r="B68">
        <v>830</v>
      </c>
      <c r="C68">
        <v>1</v>
      </c>
      <c r="D68">
        <f t="shared" si="0"/>
        <v>0.30070579950427329</v>
      </c>
      <c r="E68">
        <f t="shared" si="1"/>
        <v>0.95371695074822682</v>
      </c>
      <c r="F68">
        <f t="shared" si="2"/>
        <v>-0.81915204428899158</v>
      </c>
      <c r="G68">
        <f t="shared" si="3"/>
        <v>0.57357643635104638</v>
      </c>
      <c r="H68">
        <f t="shared" si="4"/>
        <v>-0.79335334029123539</v>
      </c>
      <c r="I68">
        <f t="shared" si="5"/>
        <v>-0.60876142900872032</v>
      </c>
      <c r="J68">
        <f t="shared" si="6"/>
        <v>658.7473526873431</v>
      </c>
      <c r="K68">
        <f t="shared" si="7"/>
        <v>171.2526473126569</v>
      </c>
    </row>
    <row r="69" spans="1:11" x14ac:dyDescent="0.25">
      <c r="A69" s="1">
        <v>0.20486111111111113</v>
      </c>
      <c r="B69">
        <v>821.72727272727275</v>
      </c>
      <c r="C69">
        <v>1</v>
      </c>
      <c r="D69">
        <f t="shared" si="0"/>
        <v>0.27982901403099203</v>
      </c>
      <c r="E69">
        <f t="shared" si="1"/>
        <v>0.96004985438592871</v>
      </c>
      <c r="F69">
        <f t="shared" si="2"/>
        <v>-0.84339144581288572</v>
      </c>
      <c r="G69">
        <f t="shared" si="3"/>
        <v>0.53729960834682378</v>
      </c>
      <c r="H69">
        <f t="shared" si="4"/>
        <v>-0.7518398074789775</v>
      </c>
      <c r="I69">
        <f t="shared" si="5"/>
        <v>-0.65934581510006884</v>
      </c>
      <c r="J69">
        <f t="shared" si="6"/>
        <v>675.97052730287658</v>
      </c>
      <c r="K69">
        <f t="shared" si="7"/>
        <v>145.75674542439617</v>
      </c>
    </row>
    <row r="70" spans="1:11" x14ac:dyDescent="0.25">
      <c r="A70" s="1">
        <v>0.20833333333333334</v>
      </c>
      <c r="B70">
        <v>855.21428571428567</v>
      </c>
      <c r="C70">
        <v>1</v>
      </c>
      <c r="D70">
        <f t="shared" si="0"/>
        <v>0.25881904510252074</v>
      </c>
      <c r="E70">
        <f t="shared" si="1"/>
        <v>0.96592582628906831</v>
      </c>
      <c r="F70">
        <f t="shared" si="2"/>
        <v>-0.86602540378443871</v>
      </c>
      <c r="G70">
        <f t="shared" si="3"/>
        <v>0.49999999999999994</v>
      </c>
      <c r="H70">
        <f t="shared" si="4"/>
        <v>-0.70710678118654768</v>
      </c>
      <c r="I70">
        <f t="shared" si="5"/>
        <v>-0.70710678118654746</v>
      </c>
      <c r="J70">
        <f t="shared" si="6"/>
        <v>695.59896801763512</v>
      </c>
      <c r="K70">
        <f t="shared" si="7"/>
        <v>159.61531769665055</v>
      </c>
    </row>
    <row r="71" spans="1:11" x14ac:dyDescent="0.25">
      <c r="A71" s="1">
        <v>0.21180555555555555</v>
      </c>
      <c r="B71">
        <v>855.21428571428567</v>
      </c>
      <c r="C71">
        <v>1</v>
      </c>
      <c r="D71">
        <f t="shared" si="0"/>
        <v>0.2376858923261731</v>
      </c>
      <c r="E71">
        <f t="shared" si="1"/>
        <v>0.97134206981326143</v>
      </c>
      <c r="F71">
        <f t="shared" si="2"/>
        <v>-0.88701083317822171</v>
      </c>
      <c r="G71">
        <f t="shared" si="3"/>
        <v>0.46174861323503391</v>
      </c>
      <c r="H71">
        <f t="shared" si="4"/>
        <v>-0.65934581510006907</v>
      </c>
      <c r="I71">
        <f t="shared" si="5"/>
        <v>-0.75183980747897727</v>
      </c>
      <c r="J71">
        <f t="shared" si="6"/>
        <v>717.63848602593316</v>
      </c>
      <c r="K71">
        <f t="shared" si="7"/>
        <v>137.5757996883525</v>
      </c>
    </row>
    <row r="72" spans="1:11" x14ac:dyDescent="0.25">
      <c r="A72" s="1">
        <v>0.21527777777777779</v>
      </c>
      <c r="B72">
        <v>875.92307692307691</v>
      </c>
      <c r="C72">
        <v>1</v>
      </c>
      <c r="D72">
        <f t="shared" si="0"/>
        <v>0.2164396139381029</v>
      </c>
      <c r="E72">
        <f t="shared" si="1"/>
        <v>0.97629600711993336</v>
      </c>
      <c r="F72">
        <f t="shared" si="2"/>
        <v>-0.90630778703664994</v>
      </c>
      <c r="G72">
        <f t="shared" si="3"/>
        <v>0.4226182617406995</v>
      </c>
      <c r="H72">
        <f t="shared" si="4"/>
        <v>-0.60876142900872088</v>
      </c>
      <c r="I72">
        <f t="shared" si="5"/>
        <v>-0.79335334029123494</v>
      </c>
      <c r="J72">
        <f t="shared" si="6"/>
        <v>742.09007187219379</v>
      </c>
      <c r="K72">
        <f t="shared" si="7"/>
        <v>133.83300505088312</v>
      </c>
    </row>
    <row r="73" spans="1:11" x14ac:dyDescent="0.25">
      <c r="A73" s="1">
        <v>0.21875</v>
      </c>
      <c r="B73">
        <v>878.46153846153845</v>
      </c>
      <c r="C73">
        <v>1</v>
      </c>
      <c r="D73">
        <f t="shared" si="0"/>
        <v>0.19509032201612833</v>
      </c>
      <c r="E73">
        <f t="shared" si="1"/>
        <v>0.98078528040323043</v>
      </c>
      <c r="F73">
        <f t="shared" si="2"/>
        <v>-0.92387953251128674</v>
      </c>
      <c r="G73">
        <f t="shared" si="3"/>
        <v>0.38268343236508989</v>
      </c>
      <c r="H73">
        <f t="shared" si="4"/>
        <v>-0.55557023301960218</v>
      </c>
      <c r="I73">
        <f t="shared" si="5"/>
        <v>-0.83146961230254524</v>
      </c>
      <c r="J73">
        <f t="shared" si="6"/>
        <v>768.94978612856119</v>
      </c>
      <c r="K73">
        <f t="shared" si="7"/>
        <v>109.51175233297727</v>
      </c>
    </row>
    <row r="74" spans="1:11" x14ac:dyDescent="0.25">
      <c r="A74" s="1">
        <v>0.22222222222222221</v>
      </c>
      <c r="B74">
        <v>896.46153846153845</v>
      </c>
      <c r="C74">
        <v>1</v>
      </c>
      <c r="D74">
        <f t="shared" si="0"/>
        <v>0.17364817766693041</v>
      </c>
      <c r="E74">
        <f t="shared" si="1"/>
        <v>0.98480775301220802</v>
      </c>
      <c r="F74">
        <f t="shared" si="2"/>
        <v>-0.93969262078590832</v>
      </c>
      <c r="G74">
        <f t="shared" si="3"/>
        <v>0.34202014332566888</v>
      </c>
      <c r="H74">
        <f t="shared" si="4"/>
        <v>-0.50000000000000044</v>
      </c>
      <c r="I74">
        <f t="shared" si="5"/>
        <v>-0.86602540378443837</v>
      </c>
      <c r="J74">
        <f t="shared" si="6"/>
        <v>798.20866566985853</v>
      </c>
      <c r="K74">
        <f t="shared" si="7"/>
        <v>98.25287279167992</v>
      </c>
    </row>
    <row r="75" spans="1:11" x14ac:dyDescent="0.25">
      <c r="A75" s="1">
        <v>0.22569444444444445</v>
      </c>
      <c r="B75">
        <v>896.6</v>
      </c>
      <c r="C75">
        <v>1</v>
      </c>
      <c r="D75">
        <f t="shared" ref="D75:D138" si="8">COS(D$8*$A75*PI()*2)</f>
        <v>0.1521233861899168</v>
      </c>
      <c r="E75">
        <f t="shared" ref="E75:E138" si="9">SIN(E$8*$A75*PI()*2)</f>
        <v>0.98836151046776066</v>
      </c>
      <c r="F75">
        <f t="shared" ref="F75:F138" si="10">COS(F$8*$A75*PI()*2)</f>
        <v>-0.95371695074822682</v>
      </c>
      <c r="G75">
        <f t="shared" ref="G75:G138" si="11">SIN(G$8*$A75*PI()*2)</f>
        <v>0.30070579950427334</v>
      </c>
      <c r="H75">
        <f t="shared" ref="H75:H138" si="12">COS(H$8*$A75*PI()*2)</f>
        <v>-0.44228869021900136</v>
      </c>
      <c r="I75">
        <f t="shared" ref="I75:I138" si="13">SIN(I$8*$A75*PI()*2)</f>
        <v>-0.89687274153268826</v>
      </c>
      <c r="J75">
        <f t="shared" ref="J75:J138" si="14">SUMPRODUCT($C$6:$I$6,C75:I75)</f>
        <v>829.85264611909759</v>
      </c>
      <c r="K75">
        <f t="shared" ref="K75:K138" si="15">B75-J75</f>
        <v>66.747353880902438</v>
      </c>
    </row>
    <row r="76" spans="1:11" x14ac:dyDescent="0.25">
      <c r="A76" s="1">
        <v>0.22916666666666666</v>
      </c>
      <c r="B76">
        <v>926.14285714285711</v>
      </c>
      <c r="C76">
        <v>1</v>
      </c>
      <c r="D76">
        <f t="shared" si="8"/>
        <v>0.13052619222005171</v>
      </c>
      <c r="E76">
        <f t="shared" si="9"/>
        <v>0.99144486137381038</v>
      </c>
      <c r="F76">
        <f t="shared" si="10"/>
        <v>-0.9659258262890682</v>
      </c>
      <c r="G76">
        <f t="shared" si="11"/>
        <v>0.25881904510252102</v>
      </c>
      <c r="H76">
        <f t="shared" si="12"/>
        <v>-0.38268343236509034</v>
      </c>
      <c r="I76">
        <f t="shared" si="13"/>
        <v>-0.92387953251128652</v>
      </c>
      <c r="J76">
        <f t="shared" si="14"/>
        <v>863.86250097543257</v>
      </c>
      <c r="K76">
        <f t="shared" si="15"/>
        <v>62.280356167424543</v>
      </c>
    </row>
    <row r="77" spans="1:11" x14ac:dyDescent="0.25">
      <c r="A77" s="1">
        <v>0.23263888888888887</v>
      </c>
      <c r="B77">
        <v>926.33333333333337</v>
      </c>
      <c r="C77">
        <v>1</v>
      </c>
      <c r="D77">
        <f t="shared" si="8"/>
        <v>0.10886687485196474</v>
      </c>
      <c r="E77">
        <f t="shared" si="9"/>
        <v>0.99405633822231965</v>
      </c>
      <c r="F77">
        <f t="shared" si="10"/>
        <v>-0.97629600711993325</v>
      </c>
      <c r="G77">
        <f t="shared" si="11"/>
        <v>0.21643961393810318</v>
      </c>
      <c r="H77">
        <f t="shared" si="12"/>
        <v>-0.32143946530316181</v>
      </c>
      <c r="I77">
        <f t="shared" si="13"/>
        <v>-0.94693012949510558</v>
      </c>
      <c r="J77">
        <f t="shared" si="14"/>
        <v>900.21379787259787</v>
      </c>
      <c r="K77">
        <f t="shared" si="15"/>
        <v>26.119535460735506</v>
      </c>
    </row>
    <row r="78" spans="1:11" x14ac:dyDescent="0.25">
      <c r="A78" s="1">
        <v>0.23611111111111113</v>
      </c>
      <c r="B78">
        <v>946.23076923076928</v>
      </c>
      <c r="C78">
        <v>1</v>
      </c>
      <c r="D78">
        <f t="shared" si="8"/>
        <v>8.7155742747658138E-2</v>
      </c>
      <c r="E78">
        <f t="shared" si="9"/>
        <v>0.99619469809174555</v>
      </c>
      <c r="F78">
        <f t="shared" si="10"/>
        <v>-0.98480775301220802</v>
      </c>
      <c r="G78">
        <f t="shared" si="11"/>
        <v>0.17364817766693028</v>
      </c>
      <c r="H78">
        <f t="shared" si="12"/>
        <v>-0.25881904510252063</v>
      </c>
      <c r="I78">
        <f t="shared" si="13"/>
        <v>-0.96592582628906831</v>
      </c>
      <c r="J78">
        <f t="shared" si="14"/>
        <v>938.87687234978659</v>
      </c>
      <c r="K78">
        <f t="shared" si="15"/>
        <v>7.3538968809826883</v>
      </c>
    </row>
    <row r="79" spans="1:11" x14ac:dyDescent="0.25">
      <c r="A79" s="1">
        <v>0.23958333333333334</v>
      </c>
      <c r="B79">
        <v>948.92857142857144</v>
      </c>
      <c r="C79">
        <v>1</v>
      </c>
      <c r="D79">
        <f t="shared" si="8"/>
        <v>6.5403129230143048E-2</v>
      </c>
      <c r="E79">
        <f t="shared" si="9"/>
        <v>0.99785892323860348</v>
      </c>
      <c r="F79">
        <f t="shared" si="10"/>
        <v>-0.99144486137381038</v>
      </c>
      <c r="G79">
        <f t="shared" si="11"/>
        <v>0.13052619222005157</v>
      </c>
      <c r="H79">
        <f t="shared" si="12"/>
        <v>-0.19509032201612866</v>
      </c>
      <c r="I79">
        <f t="shared" si="13"/>
        <v>-0.98078528040323032</v>
      </c>
      <c r="J79">
        <f t="shared" si="14"/>
        <v>979.81681944883655</v>
      </c>
      <c r="K79">
        <f t="shared" si="15"/>
        <v>-30.88824802026511</v>
      </c>
    </row>
    <row r="80" spans="1:11" x14ac:dyDescent="0.25">
      <c r="A80" s="1">
        <v>0.24305555555555555</v>
      </c>
      <c r="B80">
        <v>966.76923076923072</v>
      </c>
      <c r="C80">
        <v>1</v>
      </c>
      <c r="D80">
        <f t="shared" si="8"/>
        <v>4.3619387365336007E-2</v>
      </c>
      <c r="E80">
        <f t="shared" si="9"/>
        <v>0.9990482215818578</v>
      </c>
      <c r="F80">
        <f t="shared" si="10"/>
        <v>-0.99619469809174555</v>
      </c>
      <c r="G80">
        <f t="shared" si="11"/>
        <v>8.7155742747658194E-2</v>
      </c>
      <c r="H80">
        <f t="shared" si="12"/>
        <v>-0.13052619222005163</v>
      </c>
      <c r="I80">
        <f t="shared" si="13"/>
        <v>-0.99144486137381038</v>
      </c>
      <c r="J80">
        <f t="shared" si="14"/>
        <v>1022.9935033818126</v>
      </c>
      <c r="K80">
        <f t="shared" si="15"/>
        <v>-56.224272612581899</v>
      </c>
    </row>
    <row r="81" spans="1:11" x14ac:dyDescent="0.25">
      <c r="A81" s="1">
        <v>0.24652777777777779</v>
      </c>
      <c r="B81">
        <v>973.75</v>
      </c>
      <c r="C81">
        <v>1</v>
      </c>
      <c r="D81">
        <f t="shared" si="8"/>
        <v>2.1814885034561159E-2</v>
      </c>
      <c r="E81">
        <f t="shared" si="9"/>
        <v>0.99976202707990913</v>
      </c>
      <c r="F81">
        <f t="shared" si="10"/>
        <v>-0.9990482215818578</v>
      </c>
      <c r="G81">
        <f t="shared" si="11"/>
        <v>4.3619387365336069E-2</v>
      </c>
      <c r="H81">
        <f t="shared" si="12"/>
        <v>-6.5403129230142729E-2</v>
      </c>
      <c r="I81">
        <f t="shared" si="13"/>
        <v>-0.99785892323860348</v>
      </c>
      <c r="J81">
        <f t="shared" si="14"/>
        <v>1068.361585441874</v>
      </c>
      <c r="K81">
        <f t="shared" si="15"/>
        <v>-94.611585441874013</v>
      </c>
    </row>
    <row r="82" spans="1:11" x14ac:dyDescent="0.25">
      <c r="A82" s="1">
        <v>0.25</v>
      </c>
      <c r="B82">
        <v>1000.6153846153846</v>
      </c>
      <c r="C82">
        <v>1</v>
      </c>
      <c r="D82">
        <f t="shared" si="8"/>
        <v>6.1257422745431001E-17</v>
      </c>
      <c r="E82">
        <f t="shared" si="9"/>
        <v>1</v>
      </c>
      <c r="F82">
        <f t="shared" si="10"/>
        <v>-1</v>
      </c>
      <c r="G82">
        <f t="shared" si="11"/>
        <v>1.22514845490862E-16</v>
      </c>
      <c r="H82">
        <f t="shared" si="12"/>
        <v>-1.83772268236293E-16</v>
      </c>
      <c r="I82">
        <f t="shared" si="13"/>
        <v>-1</v>
      </c>
      <c r="J82">
        <f t="shared" si="14"/>
        <v>1115.8705702579809</v>
      </c>
      <c r="K82">
        <f t="shared" si="15"/>
        <v>-115.2551856425963</v>
      </c>
    </row>
    <row r="83" spans="1:11" x14ac:dyDescent="0.25">
      <c r="A83" s="1">
        <v>0.25347222222222221</v>
      </c>
      <c r="B83">
        <v>1001.5714285714286</v>
      </c>
      <c r="C83">
        <v>1</v>
      </c>
      <c r="D83">
        <f t="shared" si="8"/>
        <v>-2.1814885034561034E-2</v>
      </c>
      <c r="E83">
        <f t="shared" si="9"/>
        <v>0.99976202707990913</v>
      </c>
      <c r="F83">
        <f t="shared" si="10"/>
        <v>-0.9990482215818578</v>
      </c>
      <c r="G83">
        <f t="shared" si="11"/>
        <v>-4.3619387365335827E-2</v>
      </c>
      <c r="H83">
        <f t="shared" si="12"/>
        <v>6.5403129230142368E-2</v>
      </c>
      <c r="I83">
        <f t="shared" si="13"/>
        <v>-0.99785892323860359</v>
      </c>
      <c r="J83">
        <f t="shared" si="14"/>
        <v>1165.4648704208496</v>
      </c>
      <c r="K83">
        <f t="shared" si="15"/>
        <v>-163.89344184942104</v>
      </c>
    </row>
    <row r="84" spans="1:11" x14ac:dyDescent="0.25">
      <c r="A84" s="1">
        <v>0.25694444444444448</v>
      </c>
      <c r="B84">
        <v>1041.1428571428571</v>
      </c>
      <c r="C84">
        <v>1</v>
      </c>
      <c r="D84">
        <f t="shared" si="8"/>
        <v>-4.3619387365336111E-2</v>
      </c>
      <c r="E84">
        <f t="shared" si="9"/>
        <v>0.9990482215818578</v>
      </c>
      <c r="F84">
        <f t="shared" si="10"/>
        <v>-0.99619469809174555</v>
      </c>
      <c r="G84">
        <f t="shared" si="11"/>
        <v>-8.7155742747658388E-2</v>
      </c>
      <c r="H84">
        <f t="shared" si="12"/>
        <v>0.13052619222005213</v>
      </c>
      <c r="I84">
        <f t="shared" si="13"/>
        <v>-0.99144486137381038</v>
      </c>
      <c r="J84">
        <f t="shared" si="14"/>
        <v>1217.0838894339056</v>
      </c>
      <c r="K84">
        <f t="shared" si="15"/>
        <v>-175.94103229104849</v>
      </c>
    </row>
    <row r="85" spans="1:11" x14ac:dyDescent="0.25">
      <c r="A85" s="1">
        <v>0.26041666666666669</v>
      </c>
      <c r="B85">
        <v>1040</v>
      </c>
      <c r="C85">
        <v>1</v>
      </c>
      <c r="D85">
        <f t="shared" si="8"/>
        <v>-6.5403129230143145E-2</v>
      </c>
      <c r="E85">
        <f t="shared" si="9"/>
        <v>0.99785892323860348</v>
      </c>
      <c r="F85">
        <f t="shared" si="10"/>
        <v>-0.99144486137381038</v>
      </c>
      <c r="G85">
        <f t="shared" si="11"/>
        <v>-0.13052619222005177</v>
      </c>
      <c r="H85">
        <f t="shared" si="12"/>
        <v>0.1950903220161283</v>
      </c>
      <c r="I85">
        <f t="shared" si="13"/>
        <v>-0.98078528040323043</v>
      </c>
      <c r="J85">
        <f t="shared" si="14"/>
        <v>1270.6621228690758</v>
      </c>
      <c r="K85">
        <f t="shared" si="15"/>
        <v>-230.6621228690758</v>
      </c>
    </row>
    <row r="86" spans="1:11" x14ac:dyDescent="0.25">
      <c r="A86" s="1">
        <v>0.2638888888888889</v>
      </c>
      <c r="B86">
        <v>1175.2307692307693</v>
      </c>
      <c r="C86">
        <v>1</v>
      </c>
      <c r="D86">
        <f t="shared" si="8"/>
        <v>-8.7155742747658235E-2</v>
      </c>
      <c r="E86">
        <f t="shared" si="9"/>
        <v>0.99619469809174555</v>
      </c>
      <c r="F86">
        <f t="shared" si="10"/>
        <v>-0.98480775301220802</v>
      </c>
      <c r="G86">
        <f t="shared" si="11"/>
        <v>-0.17364817766693047</v>
      </c>
      <c r="H86">
        <f t="shared" si="12"/>
        <v>0.25881904510252113</v>
      </c>
      <c r="I86">
        <f t="shared" si="13"/>
        <v>-0.9659258262890682</v>
      </c>
      <c r="J86">
        <f t="shared" si="14"/>
        <v>1326.129277533513</v>
      </c>
      <c r="K86">
        <f t="shared" si="15"/>
        <v>-150.89850830274372</v>
      </c>
    </row>
    <row r="87" spans="1:11" x14ac:dyDescent="0.25">
      <c r="A87" s="1">
        <v>0.2673611111111111</v>
      </c>
      <c r="B87">
        <v>1168.6363636363637</v>
      </c>
      <c r="C87">
        <v>1</v>
      </c>
      <c r="D87">
        <f t="shared" si="8"/>
        <v>-0.10886687485196439</v>
      </c>
      <c r="E87">
        <f t="shared" si="9"/>
        <v>0.99405633822231965</v>
      </c>
      <c r="F87">
        <f t="shared" si="10"/>
        <v>-0.97629600711993347</v>
      </c>
      <c r="G87">
        <f t="shared" si="11"/>
        <v>-0.21643961393810252</v>
      </c>
      <c r="H87">
        <f t="shared" si="12"/>
        <v>0.32143946530316064</v>
      </c>
      <c r="I87">
        <f t="shared" si="13"/>
        <v>-0.94693012949510602</v>
      </c>
      <c r="J87">
        <f t="shared" si="14"/>
        <v>1383.4104083799148</v>
      </c>
      <c r="K87">
        <f t="shared" si="15"/>
        <v>-214.77404474355103</v>
      </c>
    </row>
    <row r="88" spans="1:11" x14ac:dyDescent="0.25">
      <c r="A88" s="1">
        <v>0.27083333333333331</v>
      </c>
      <c r="B88">
        <v>1297.1428571428571</v>
      </c>
      <c r="C88">
        <v>1</v>
      </c>
      <c r="D88">
        <f t="shared" si="8"/>
        <v>-0.13052619222005138</v>
      </c>
      <c r="E88">
        <f t="shared" si="9"/>
        <v>0.99144486137381049</v>
      </c>
      <c r="F88">
        <f t="shared" si="10"/>
        <v>-0.96592582628906842</v>
      </c>
      <c r="G88">
        <f t="shared" si="11"/>
        <v>-0.25881904510252035</v>
      </c>
      <c r="H88">
        <f t="shared" si="12"/>
        <v>0.38268343236509</v>
      </c>
      <c r="I88">
        <f t="shared" si="13"/>
        <v>-0.92387953251128663</v>
      </c>
      <c r="J88">
        <f t="shared" si="14"/>
        <v>1442.4260728204856</v>
      </c>
      <c r="K88">
        <f t="shared" si="15"/>
        <v>-145.2832156776285</v>
      </c>
    </row>
    <row r="89" spans="1:11" x14ac:dyDescent="0.25">
      <c r="A89" s="1">
        <v>0.27430555555555552</v>
      </c>
      <c r="B89">
        <v>1294.4615384615386</v>
      </c>
      <c r="C89">
        <v>1</v>
      </c>
      <c r="D89">
        <f t="shared" si="8"/>
        <v>-0.15212338618991647</v>
      </c>
      <c r="E89">
        <f t="shared" si="9"/>
        <v>0.98836151046776077</v>
      </c>
      <c r="F89">
        <f t="shared" si="10"/>
        <v>-0.95371695074822704</v>
      </c>
      <c r="G89">
        <f t="shared" si="11"/>
        <v>-0.30070579950427268</v>
      </c>
      <c r="H89">
        <f t="shared" si="12"/>
        <v>0.44228869021900025</v>
      </c>
      <c r="I89">
        <f t="shared" si="13"/>
        <v>-0.89687274153268881</v>
      </c>
      <c r="J89">
        <f t="shared" si="14"/>
        <v>1503.0925020328762</v>
      </c>
      <c r="K89">
        <f t="shared" si="15"/>
        <v>-208.63096357133759</v>
      </c>
    </row>
    <row r="90" spans="1:11" x14ac:dyDescent="0.25">
      <c r="A90" s="1">
        <v>0.27777777777777779</v>
      </c>
      <c r="B90">
        <v>1379.909090909091</v>
      </c>
      <c r="C90">
        <v>1</v>
      </c>
      <c r="D90">
        <f t="shared" si="8"/>
        <v>-0.1736481776669303</v>
      </c>
      <c r="E90">
        <f t="shared" si="9"/>
        <v>0.98480775301220802</v>
      </c>
      <c r="F90">
        <f t="shared" si="10"/>
        <v>-0.93969262078590843</v>
      </c>
      <c r="G90">
        <f t="shared" si="11"/>
        <v>-0.34202014332566866</v>
      </c>
      <c r="H90">
        <f t="shared" si="12"/>
        <v>0.50000000000000011</v>
      </c>
      <c r="I90">
        <f t="shared" si="13"/>
        <v>-0.8660254037844386</v>
      </c>
      <c r="J90">
        <f t="shared" si="14"/>
        <v>1565.3217887761775</v>
      </c>
      <c r="K90">
        <f t="shared" si="15"/>
        <v>-185.41269786708654</v>
      </c>
    </row>
    <row r="91" spans="1:11" x14ac:dyDescent="0.25">
      <c r="A91" s="1">
        <v>0.28125</v>
      </c>
      <c r="B91">
        <v>1384.2307692307693</v>
      </c>
      <c r="C91">
        <v>1</v>
      </c>
      <c r="D91">
        <f t="shared" si="8"/>
        <v>-0.19509032201612819</v>
      </c>
      <c r="E91">
        <f t="shared" si="9"/>
        <v>0.98078528040323043</v>
      </c>
      <c r="F91">
        <f t="shared" si="10"/>
        <v>-0.92387953251128685</v>
      </c>
      <c r="G91">
        <f t="shared" si="11"/>
        <v>-0.38268343236508967</v>
      </c>
      <c r="H91">
        <f t="shared" si="12"/>
        <v>0.55557023301960184</v>
      </c>
      <c r="I91">
        <f t="shared" si="13"/>
        <v>-0.83146961230254546</v>
      </c>
      <c r="J91">
        <f t="shared" si="14"/>
        <v>1629.0220911662514</v>
      </c>
      <c r="K91">
        <f t="shared" si="15"/>
        <v>-244.79132193548207</v>
      </c>
    </row>
    <row r="92" spans="1:11" x14ac:dyDescent="0.25">
      <c r="A92" s="1">
        <v>0.28472222222222221</v>
      </c>
      <c r="B92">
        <v>1512.25</v>
      </c>
      <c r="C92">
        <v>1</v>
      </c>
      <c r="D92">
        <f t="shared" si="8"/>
        <v>-0.21643961393810279</v>
      </c>
      <c r="E92">
        <f t="shared" si="9"/>
        <v>0.97629600711993336</v>
      </c>
      <c r="F92">
        <f t="shared" si="10"/>
        <v>-0.90630778703665005</v>
      </c>
      <c r="G92">
        <f t="shared" si="11"/>
        <v>-0.42261826174069927</v>
      </c>
      <c r="H92">
        <f t="shared" si="12"/>
        <v>0.60876142900872054</v>
      </c>
      <c r="I92">
        <f t="shared" si="13"/>
        <v>-0.79335334029123517</v>
      </c>
      <c r="J92">
        <f t="shared" si="14"/>
        <v>1694.0978517929598</v>
      </c>
      <c r="K92">
        <f t="shared" si="15"/>
        <v>-181.84785179295977</v>
      </c>
    </row>
    <row r="93" spans="1:11" x14ac:dyDescent="0.25">
      <c r="A93" s="1">
        <v>0.28819444444444448</v>
      </c>
      <c r="B93">
        <v>1499.75</v>
      </c>
      <c r="C93">
        <v>1</v>
      </c>
      <c r="D93">
        <f t="shared" si="8"/>
        <v>-0.23768589232617318</v>
      </c>
      <c r="E93">
        <f t="shared" si="9"/>
        <v>0.97134206981326143</v>
      </c>
      <c r="F93">
        <f t="shared" si="10"/>
        <v>-0.8870108331782216</v>
      </c>
      <c r="G93">
        <f t="shared" si="11"/>
        <v>-0.46174861323503413</v>
      </c>
      <c r="H93">
        <f t="shared" si="12"/>
        <v>0.65934581510006907</v>
      </c>
      <c r="I93">
        <f t="shared" si="13"/>
        <v>-0.75183980747897716</v>
      </c>
      <c r="J93">
        <f t="shared" si="14"/>
        <v>1760.450031497181</v>
      </c>
      <c r="K93">
        <f t="shared" si="15"/>
        <v>-260.70003149718104</v>
      </c>
    </row>
    <row r="94" spans="1:11" x14ac:dyDescent="0.25">
      <c r="A94" s="1">
        <v>0.29166666666666669</v>
      </c>
      <c r="B94">
        <v>1632.7857142857142</v>
      </c>
      <c r="C94">
        <v>1</v>
      </c>
      <c r="D94">
        <f t="shared" si="8"/>
        <v>-0.25881904510252085</v>
      </c>
      <c r="E94">
        <f t="shared" si="9"/>
        <v>0.96592582628906831</v>
      </c>
      <c r="F94">
        <f t="shared" si="10"/>
        <v>-0.8660254037844386</v>
      </c>
      <c r="G94">
        <f t="shared" si="11"/>
        <v>-0.50000000000000011</v>
      </c>
      <c r="H94">
        <f t="shared" si="12"/>
        <v>0.70710678118654735</v>
      </c>
      <c r="I94">
        <f t="shared" si="13"/>
        <v>-0.70710678118654768</v>
      </c>
      <c r="J94">
        <f t="shared" si="14"/>
        <v>1827.9763570633947</v>
      </c>
      <c r="K94">
        <f t="shared" si="15"/>
        <v>-195.19064277768052</v>
      </c>
    </row>
    <row r="95" spans="1:11" x14ac:dyDescent="0.25">
      <c r="A95" s="1">
        <v>0.2951388888888889</v>
      </c>
      <c r="B95">
        <v>1637</v>
      </c>
      <c r="C95">
        <v>1</v>
      </c>
      <c r="D95">
        <f t="shared" si="8"/>
        <v>-0.27982901403099208</v>
      </c>
      <c r="E95">
        <f t="shared" si="9"/>
        <v>0.96004985438592871</v>
      </c>
      <c r="F95">
        <f t="shared" si="10"/>
        <v>-0.84339144581288561</v>
      </c>
      <c r="G95">
        <f t="shared" si="11"/>
        <v>-0.53729960834682389</v>
      </c>
      <c r="H95">
        <f t="shared" si="12"/>
        <v>0.7518398074789775</v>
      </c>
      <c r="I95">
        <f t="shared" si="13"/>
        <v>-0.65934581510006873</v>
      </c>
      <c r="J95">
        <f t="shared" si="14"/>
        <v>1896.5715820242042</v>
      </c>
      <c r="K95">
        <f t="shared" si="15"/>
        <v>-259.57158202420419</v>
      </c>
    </row>
    <row r="96" spans="1:11" x14ac:dyDescent="0.25">
      <c r="A96" s="1">
        <v>0.2986111111111111</v>
      </c>
      <c r="B96">
        <v>1774.8461538461538</v>
      </c>
      <c r="C96">
        <v>1</v>
      </c>
      <c r="D96">
        <f t="shared" si="8"/>
        <v>-0.30070579950427295</v>
      </c>
      <c r="E96">
        <f t="shared" si="9"/>
        <v>0.95371695074822693</v>
      </c>
      <c r="F96">
        <f t="shared" si="10"/>
        <v>-0.81915204428899202</v>
      </c>
      <c r="G96">
        <f t="shared" si="11"/>
        <v>-0.57357643635104583</v>
      </c>
      <c r="H96">
        <f t="shared" si="12"/>
        <v>0.79335334029123494</v>
      </c>
      <c r="I96">
        <f t="shared" si="13"/>
        <v>-0.60876142900872088</v>
      </c>
      <c r="J96">
        <f t="shared" si="14"/>
        <v>1966.127759716743</v>
      </c>
      <c r="K96">
        <f t="shared" si="15"/>
        <v>-191.28160587058915</v>
      </c>
    </row>
    <row r="97" spans="1:11" x14ac:dyDescent="0.25">
      <c r="A97" s="1">
        <v>0.30208333333333331</v>
      </c>
      <c r="B97">
        <v>1769.4285714285713</v>
      </c>
      <c r="C97">
        <v>1</v>
      </c>
      <c r="D97">
        <f t="shared" si="8"/>
        <v>-0.32143946530316136</v>
      </c>
      <c r="E97">
        <f t="shared" si="9"/>
        <v>0.94693012949510569</v>
      </c>
      <c r="F97">
        <f t="shared" si="10"/>
        <v>-0.79335334029123539</v>
      </c>
      <c r="G97">
        <f t="shared" si="11"/>
        <v>-0.60876142900872032</v>
      </c>
      <c r="H97">
        <f t="shared" si="12"/>
        <v>0.83146961230254524</v>
      </c>
      <c r="I97">
        <f t="shared" si="13"/>
        <v>-0.55557023301960218</v>
      </c>
      <c r="J97">
        <f t="shared" si="14"/>
        <v>2036.5345276777452</v>
      </c>
      <c r="K97">
        <f t="shared" si="15"/>
        <v>-267.10595624917391</v>
      </c>
    </row>
    <row r="98" spans="1:11" x14ac:dyDescent="0.25">
      <c r="A98" s="1">
        <v>0.30555555555555552</v>
      </c>
      <c r="B98">
        <v>2031.8571428571429</v>
      </c>
      <c r="C98">
        <v>1</v>
      </c>
      <c r="D98">
        <f t="shared" si="8"/>
        <v>-0.34202014332566849</v>
      </c>
      <c r="E98">
        <f t="shared" si="9"/>
        <v>0.93969262078590843</v>
      </c>
      <c r="F98">
        <f t="shared" si="10"/>
        <v>-0.76604444311897835</v>
      </c>
      <c r="G98">
        <f t="shared" si="11"/>
        <v>-0.64278760968653892</v>
      </c>
      <c r="H98">
        <f t="shared" si="12"/>
        <v>0.86602540378443793</v>
      </c>
      <c r="I98">
        <f t="shared" si="13"/>
        <v>-0.50000000000000122</v>
      </c>
      <c r="J98">
        <f t="shared" si="14"/>
        <v>2107.6794024143041</v>
      </c>
      <c r="K98">
        <f t="shared" si="15"/>
        <v>-75.82225955716126</v>
      </c>
    </row>
    <row r="99" spans="1:11" x14ac:dyDescent="0.25">
      <c r="A99" s="1">
        <v>0.30902777777777779</v>
      </c>
      <c r="B99">
        <v>2031.3333333333333</v>
      </c>
      <c r="C99">
        <v>1</v>
      </c>
      <c r="D99">
        <f t="shared" si="8"/>
        <v>-0.36243803828370158</v>
      </c>
      <c r="E99">
        <f t="shared" si="9"/>
        <v>0.93200786928279855</v>
      </c>
      <c r="F99">
        <f t="shared" si="10"/>
        <v>-0.73727733681012408</v>
      </c>
      <c r="G99">
        <f t="shared" si="11"/>
        <v>-0.67559020761566013</v>
      </c>
      <c r="H99">
        <f t="shared" si="12"/>
        <v>0.89687274153268826</v>
      </c>
      <c r="I99">
        <f t="shared" si="13"/>
        <v>-0.44228869021900141</v>
      </c>
      <c r="J99">
        <f t="shared" si="14"/>
        <v>2179.4480835413492</v>
      </c>
      <c r="K99">
        <f t="shared" si="15"/>
        <v>-148.11475020801595</v>
      </c>
    </row>
    <row r="100" spans="1:11" x14ac:dyDescent="0.25">
      <c r="A100" s="1">
        <v>0.3125</v>
      </c>
      <c r="B100">
        <v>2232.7857142857142</v>
      </c>
      <c r="C100">
        <v>1</v>
      </c>
      <c r="D100">
        <f t="shared" si="8"/>
        <v>-0.38268343236508973</v>
      </c>
      <c r="E100">
        <f t="shared" si="9"/>
        <v>0.92387953251128674</v>
      </c>
      <c r="F100">
        <f t="shared" si="10"/>
        <v>-0.70710678118654768</v>
      </c>
      <c r="G100">
        <f t="shared" si="11"/>
        <v>-0.70710678118654746</v>
      </c>
      <c r="H100">
        <f t="shared" si="12"/>
        <v>0.92387953251128652</v>
      </c>
      <c r="I100">
        <f t="shared" si="13"/>
        <v>-0.38268343236509039</v>
      </c>
      <c r="J100">
        <f t="shared" si="14"/>
        <v>2251.7247662346572</v>
      </c>
      <c r="K100">
        <f t="shared" si="15"/>
        <v>-18.939051948942961</v>
      </c>
    </row>
    <row r="101" spans="1:11" x14ac:dyDescent="0.25">
      <c r="A101" s="1">
        <v>0.31597222222222221</v>
      </c>
      <c r="B101">
        <v>2237.8461538461538</v>
      </c>
      <c r="C101">
        <v>1</v>
      </c>
      <c r="D101">
        <f t="shared" si="8"/>
        <v>-0.40274668985873713</v>
      </c>
      <c r="E101">
        <f t="shared" si="9"/>
        <v>0.91531147911944721</v>
      </c>
      <c r="F101">
        <f t="shared" si="10"/>
        <v>-0.67559020761566035</v>
      </c>
      <c r="G101">
        <f t="shared" si="11"/>
        <v>-0.73727733681012386</v>
      </c>
      <c r="H101">
        <f t="shared" si="12"/>
        <v>0.94693012949510558</v>
      </c>
      <c r="I101">
        <f t="shared" si="13"/>
        <v>-0.32143946530316186</v>
      </c>
      <c r="J101">
        <f t="shared" si="14"/>
        <v>2324.3924609101559</v>
      </c>
      <c r="K101">
        <f t="shared" si="15"/>
        <v>-86.546307064002121</v>
      </c>
    </row>
    <row r="102" spans="1:11" x14ac:dyDescent="0.25">
      <c r="A102" s="1">
        <v>0.31944444444444448</v>
      </c>
      <c r="B102">
        <v>2404.3636363636365</v>
      </c>
      <c r="C102">
        <v>1</v>
      </c>
      <c r="D102">
        <f t="shared" si="8"/>
        <v>-0.42261826174069972</v>
      </c>
      <c r="E102">
        <f t="shared" si="9"/>
        <v>0.90630778703664983</v>
      </c>
      <c r="F102">
        <f t="shared" si="10"/>
        <v>-0.64278760968653881</v>
      </c>
      <c r="G102">
        <f t="shared" si="11"/>
        <v>-0.76604444311897846</v>
      </c>
      <c r="H102">
        <f t="shared" si="12"/>
        <v>0.96592582628906853</v>
      </c>
      <c r="I102">
        <f t="shared" si="13"/>
        <v>-0.25881904510251985</v>
      </c>
      <c r="J102">
        <f t="shared" si="14"/>
        <v>2397.3333190063809</v>
      </c>
      <c r="K102">
        <f t="shared" si="15"/>
        <v>7.0303173572556261</v>
      </c>
    </row>
    <row r="103" spans="1:11" x14ac:dyDescent="0.25">
      <c r="A103" s="1">
        <v>0.32291666666666669</v>
      </c>
      <c r="B103">
        <v>2396.5714285714284</v>
      </c>
      <c r="C103">
        <v>1</v>
      </c>
      <c r="D103">
        <f t="shared" si="8"/>
        <v>-0.44228869021900113</v>
      </c>
      <c r="E103">
        <f t="shared" si="9"/>
        <v>0.89687274153268837</v>
      </c>
      <c r="F103">
        <f t="shared" si="10"/>
        <v>-0.60876142900872088</v>
      </c>
      <c r="G103">
        <f t="shared" si="11"/>
        <v>-0.79335334029123494</v>
      </c>
      <c r="H103">
        <f t="shared" si="12"/>
        <v>0.98078528040323032</v>
      </c>
      <c r="I103">
        <f t="shared" si="13"/>
        <v>-0.19509032201612872</v>
      </c>
      <c r="J103">
        <f t="shared" si="14"/>
        <v>2470.4289637174675</v>
      </c>
      <c r="K103">
        <f t="shared" si="15"/>
        <v>-73.857535146039027</v>
      </c>
    </row>
    <row r="104" spans="1:11" x14ac:dyDescent="0.25">
      <c r="A104" s="1">
        <v>0.3263888888888889</v>
      </c>
      <c r="B104">
        <v>2575.2857142857142</v>
      </c>
      <c r="C104">
        <v>1</v>
      </c>
      <c r="D104">
        <f t="shared" si="8"/>
        <v>-0.46174861323503374</v>
      </c>
      <c r="E104">
        <f t="shared" si="9"/>
        <v>0.88701083317822182</v>
      </c>
      <c r="F104">
        <f t="shared" si="10"/>
        <v>-0.57357643635104638</v>
      </c>
      <c r="G104">
        <f t="shared" si="11"/>
        <v>-0.81915204428899158</v>
      </c>
      <c r="H104">
        <f t="shared" si="12"/>
        <v>0.99144486137381038</v>
      </c>
      <c r="I104">
        <f t="shared" si="13"/>
        <v>-0.13052619222005168</v>
      </c>
      <c r="J104">
        <f t="shared" si="14"/>
        <v>2543.5608244991436</v>
      </c>
      <c r="K104">
        <f t="shared" si="15"/>
        <v>31.724889786570657</v>
      </c>
    </row>
    <row r="105" spans="1:11" x14ac:dyDescent="0.25">
      <c r="A105" s="1">
        <v>0.3298611111111111</v>
      </c>
      <c r="B105">
        <v>2579.2727272727275</v>
      </c>
      <c r="C105">
        <v>1</v>
      </c>
      <c r="D105">
        <f t="shared" si="8"/>
        <v>-0.48098876891938747</v>
      </c>
      <c r="E105">
        <f t="shared" si="9"/>
        <v>0.8767267557075078</v>
      </c>
      <c r="F105">
        <f t="shared" si="10"/>
        <v>-0.53729960834682422</v>
      </c>
      <c r="G105">
        <f t="shared" si="11"/>
        <v>-0.8433914458128855</v>
      </c>
      <c r="H105">
        <f t="shared" si="12"/>
        <v>0.99785892323860348</v>
      </c>
      <c r="I105">
        <f t="shared" si="13"/>
        <v>-6.5403129230143672E-2</v>
      </c>
      <c r="J105">
        <f t="shared" si="14"/>
        <v>2616.610474149747</v>
      </c>
      <c r="K105">
        <f t="shared" si="15"/>
        <v>-37.337746877019526</v>
      </c>
    </row>
    <row r="106" spans="1:11" x14ac:dyDescent="0.25">
      <c r="A106" s="1">
        <v>0.33333333333333331</v>
      </c>
      <c r="B106">
        <v>2722.8571428571427</v>
      </c>
      <c r="C106">
        <v>1</v>
      </c>
      <c r="D106">
        <f t="shared" si="8"/>
        <v>-0.49999999999999978</v>
      </c>
      <c r="E106">
        <f t="shared" si="9"/>
        <v>0.86602540378443871</v>
      </c>
      <c r="F106">
        <f t="shared" si="10"/>
        <v>-0.50000000000000044</v>
      </c>
      <c r="G106">
        <f t="shared" si="11"/>
        <v>-0.86602540378443837</v>
      </c>
      <c r="H106">
        <f t="shared" si="12"/>
        <v>1</v>
      </c>
      <c r="I106">
        <f t="shared" si="13"/>
        <v>-2.45029690981724E-16</v>
      </c>
      <c r="J106">
        <f t="shared" si="14"/>
        <v>2689.4599672528302</v>
      </c>
      <c r="K106">
        <f t="shared" si="15"/>
        <v>33.397175604312451</v>
      </c>
    </row>
    <row r="107" spans="1:11" x14ac:dyDescent="0.25">
      <c r="A107" s="1">
        <v>0.33680555555555558</v>
      </c>
      <c r="B107">
        <v>2731.3846153846152</v>
      </c>
      <c r="C107">
        <v>1</v>
      </c>
      <c r="D107">
        <f t="shared" si="8"/>
        <v>-0.51877325816052167</v>
      </c>
      <c r="E107">
        <f t="shared" si="9"/>
        <v>0.85491187067294649</v>
      </c>
      <c r="F107">
        <f t="shared" si="10"/>
        <v>-0.46174861323503358</v>
      </c>
      <c r="G107">
        <f t="shared" si="11"/>
        <v>-0.88701083317822182</v>
      </c>
      <c r="H107">
        <f t="shared" si="12"/>
        <v>0.99785892323860348</v>
      </c>
      <c r="I107">
        <f t="shared" si="13"/>
        <v>6.5403129230143187E-2</v>
      </c>
      <c r="J107">
        <f t="shared" si="14"/>
        <v>2761.9921787569747</v>
      </c>
      <c r="K107">
        <f t="shared" si="15"/>
        <v>-30.607563372359436</v>
      </c>
    </row>
    <row r="108" spans="1:11" x14ac:dyDescent="0.25">
      <c r="A108" s="1">
        <v>0.34027777777777773</v>
      </c>
      <c r="B108">
        <v>2889.6428571428573</v>
      </c>
      <c r="C108">
        <v>1</v>
      </c>
      <c r="D108">
        <f t="shared" si="8"/>
        <v>-0.53729960834682355</v>
      </c>
      <c r="E108">
        <f t="shared" si="9"/>
        <v>0.84339144581288583</v>
      </c>
      <c r="F108">
        <f t="shared" si="10"/>
        <v>-0.42261826174069994</v>
      </c>
      <c r="G108">
        <f t="shared" si="11"/>
        <v>-0.90630778703664971</v>
      </c>
      <c r="H108">
        <f t="shared" si="12"/>
        <v>0.99144486137381049</v>
      </c>
      <c r="I108">
        <f t="shared" si="13"/>
        <v>0.13052619222005118</v>
      </c>
      <c r="J108">
        <f t="shared" si="14"/>
        <v>2834.0911414625998</v>
      </c>
      <c r="K108">
        <f t="shared" si="15"/>
        <v>55.55171568025753</v>
      </c>
    </row>
    <row r="109" spans="1:11" x14ac:dyDescent="0.25">
      <c r="A109" s="1">
        <v>0.34375</v>
      </c>
      <c r="B109">
        <v>2887.3076923076924</v>
      </c>
      <c r="C109">
        <v>1</v>
      </c>
      <c r="D109">
        <f t="shared" si="8"/>
        <v>-0.55557023301960196</v>
      </c>
      <c r="E109">
        <f t="shared" si="9"/>
        <v>0.83146961230254546</v>
      </c>
      <c r="F109">
        <f t="shared" si="10"/>
        <v>-0.38268343236509034</v>
      </c>
      <c r="G109">
        <f t="shared" si="11"/>
        <v>-0.92387953251128652</v>
      </c>
      <c r="H109">
        <f t="shared" si="12"/>
        <v>0.98078528040323043</v>
      </c>
      <c r="I109">
        <f t="shared" si="13"/>
        <v>0.19509032201612825</v>
      </c>
      <c r="J109">
        <f t="shared" si="14"/>
        <v>2905.6423811844529</v>
      </c>
      <c r="K109">
        <f t="shared" si="15"/>
        <v>-18.334688876760538</v>
      </c>
    </row>
    <row r="110" spans="1:11" x14ac:dyDescent="0.25">
      <c r="A110" s="1">
        <v>0.34722222222222227</v>
      </c>
      <c r="B110">
        <v>3126.4615384615386</v>
      </c>
      <c r="C110">
        <v>1</v>
      </c>
      <c r="D110">
        <f t="shared" si="8"/>
        <v>-0.57357643635104616</v>
      </c>
      <c r="E110">
        <f t="shared" si="9"/>
        <v>0.81915204428899169</v>
      </c>
      <c r="F110">
        <f t="shared" si="10"/>
        <v>-0.34202014332566855</v>
      </c>
      <c r="G110">
        <f t="shared" si="11"/>
        <v>-0.93969262078590843</v>
      </c>
      <c r="H110">
        <f t="shared" si="12"/>
        <v>0.9659258262890682</v>
      </c>
      <c r="I110">
        <f t="shared" si="13"/>
        <v>0.25881904510252107</v>
      </c>
      <c r="J110">
        <f t="shared" si="14"/>
        <v>2976.5332483623474</v>
      </c>
      <c r="K110">
        <f t="shared" si="15"/>
        <v>149.92829009919114</v>
      </c>
    </row>
    <row r="111" spans="1:11" x14ac:dyDescent="0.25">
      <c r="A111" s="1">
        <v>0.35069444444444442</v>
      </c>
      <c r="B111">
        <v>3142.3333333333335</v>
      </c>
      <c r="C111">
        <v>1</v>
      </c>
      <c r="D111">
        <f t="shared" si="8"/>
        <v>-0.59130964836358213</v>
      </c>
      <c r="E111">
        <f t="shared" si="9"/>
        <v>0.80644460426748277</v>
      </c>
      <c r="F111">
        <f t="shared" si="10"/>
        <v>-0.30070579950427379</v>
      </c>
      <c r="G111">
        <f t="shared" si="11"/>
        <v>-0.95371695074822671</v>
      </c>
      <c r="H111">
        <f t="shared" si="12"/>
        <v>0.94693012949510602</v>
      </c>
      <c r="I111">
        <f t="shared" si="13"/>
        <v>0.32143946530316059</v>
      </c>
      <c r="J111">
        <f t="shared" si="14"/>
        <v>3046.6532449014849</v>
      </c>
      <c r="K111">
        <f t="shared" si="15"/>
        <v>95.680088431848617</v>
      </c>
    </row>
    <row r="112" spans="1:11" x14ac:dyDescent="0.25">
      <c r="A112" s="1">
        <v>0.35416666666666669</v>
      </c>
      <c r="B112">
        <v>3312.7692307692309</v>
      </c>
      <c r="C112">
        <v>1</v>
      </c>
      <c r="D112">
        <f t="shared" si="8"/>
        <v>-0.60876142900872066</v>
      </c>
      <c r="E112">
        <f t="shared" si="9"/>
        <v>0.79335334029123517</v>
      </c>
      <c r="F112">
        <f t="shared" si="10"/>
        <v>-0.25881904510252063</v>
      </c>
      <c r="G112">
        <f t="shared" si="11"/>
        <v>-0.96592582628906831</v>
      </c>
      <c r="H112">
        <f t="shared" si="12"/>
        <v>0.92387953251128674</v>
      </c>
      <c r="I112">
        <f t="shared" si="13"/>
        <v>0.38268343236508995</v>
      </c>
      <c r="J112">
        <f t="shared" si="14"/>
        <v>3115.8943450374081</v>
      </c>
      <c r="K112">
        <f t="shared" si="15"/>
        <v>196.87488573182281</v>
      </c>
    </row>
    <row r="113" spans="1:11" x14ac:dyDescent="0.25">
      <c r="A113" s="1">
        <v>0.3576388888888889</v>
      </c>
      <c r="B113">
        <v>3312.7692307692309</v>
      </c>
      <c r="C113">
        <v>1</v>
      </c>
      <c r="D113">
        <f t="shared" si="8"/>
        <v>-0.62592347218405908</v>
      </c>
      <c r="E113">
        <f t="shared" si="9"/>
        <v>0.77988448309288183</v>
      </c>
      <c r="F113">
        <f t="shared" si="10"/>
        <v>-0.21643961393810282</v>
      </c>
      <c r="G113">
        <f t="shared" si="11"/>
        <v>-0.97629600711993336</v>
      </c>
      <c r="H113">
        <f t="shared" si="12"/>
        <v>0.89687274153268803</v>
      </c>
      <c r="I113">
        <f t="shared" si="13"/>
        <v>0.4422886902190018</v>
      </c>
      <c r="J113">
        <f t="shared" si="14"/>
        <v>3184.1513090389999</v>
      </c>
      <c r="K113">
        <f t="shared" si="15"/>
        <v>128.61792173023105</v>
      </c>
    </row>
    <row r="114" spans="1:11" x14ac:dyDescent="0.25">
      <c r="A114" s="1">
        <v>0.3611111111111111</v>
      </c>
      <c r="B114">
        <v>3429.6923076923076</v>
      </c>
      <c r="C114">
        <v>1</v>
      </c>
      <c r="D114">
        <f t="shared" si="8"/>
        <v>-0.64278760968653936</v>
      </c>
      <c r="E114">
        <f t="shared" si="9"/>
        <v>0.76604444311897801</v>
      </c>
      <c r="F114">
        <f t="shared" si="10"/>
        <v>-0.17364817766693033</v>
      </c>
      <c r="G114">
        <f t="shared" si="11"/>
        <v>-0.98480775301220802</v>
      </c>
      <c r="H114">
        <f t="shared" si="12"/>
        <v>0.86602540378443904</v>
      </c>
      <c r="I114">
        <f t="shared" si="13"/>
        <v>0.49999999999999928</v>
      </c>
      <c r="J114">
        <f t="shared" si="14"/>
        <v>3251.3219885864009</v>
      </c>
      <c r="K114">
        <f t="shared" si="15"/>
        <v>178.37031910590667</v>
      </c>
    </row>
    <row r="115" spans="1:11" x14ac:dyDescent="0.25">
      <c r="A115" s="1">
        <v>0.36458333333333331</v>
      </c>
      <c r="B115">
        <v>3462.4166666666665</v>
      </c>
      <c r="C115">
        <v>1</v>
      </c>
      <c r="D115">
        <f t="shared" si="8"/>
        <v>-0.65934581510006884</v>
      </c>
      <c r="E115">
        <f t="shared" si="9"/>
        <v>0.75183980747897738</v>
      </c>
      <c r="F115">
        <f t="shared" si="10"/>
        <v>-0.13052619222005163</v>
      </c>
      <c r="G115">
        <f t="shared" si="11"/>
        <v>-0.99144486137381038</v>
      </c>
      <c r="H115">
        <f t="shared" si="12"/>
        <v>0.83146961230254546</v>
      </c>
      <c r="I115">
        <f t="shared" si="13"/>
        <v>0.55557023301960184</v>
      </c>
      <c r="J115">
        <f t="shared" si="14"/>
        <v>3317.3076226884832</v>
      </c>
      <c r="K115">
        <f t="shared" si="15"/>
        <v>145.10904397818331</v>
      </c>
    </row>
    <row r="116" spans="1:11" x14ac:dyDescent="0.25">
      <c r="A116" s="1">
        <v>0.36805555555555558</v>
      </c>
      <c r="B116">
        <v>3525</v>
      </c>
      <c r="C116">
        <v>1</v>
      </c>
      <c r="D116">
        <f t="shared" si="8"/>
        <v>-0.67559020761566024</v>
      </c>
      <c r="E116">
        <f t="shared" si="9"/>
        <v>0.73727733681012408</v>
      </c>
      <c r="F116">
        <f t="shared" si="10"/>
        <v>-8.7155742747658249E-2</v>
      </c>
      <c r="G116">
        <f t="shared" si="11"/>
        <v>-0.99619469809174555</v>
      </c>
      <c r="H116">
        <f t="shared" si="12"/>
        <v>0.79335334029123528</v>
      </c>
      <c r="I116">
        <f t="shared" si="13"/>
        <v>0.60876142900872054</v>
      </c>
      <c r="J116">
        <f t="shared" si="14"/>
        <v>3382.0131230371981</v>
      </c>
      <c r="K116">
        <f t="shared" si="15"/>
        <v>142.98687696280194</v>
      </c>
    </row>
    <row r="117" spans="1:11" x14ac:dyDescent="0.25">
      <c r="A117" s="1">
        <v>0.37152777777777773</v>
      </c>
      <c r="B117">
        <v>3538.5555555555557</v>
      </c>
      <c r="C117">
        <v>1</v>
      </c>
      <c r="D117">
        <f t="shared" si="8"/>
        <v>-0.69151305578226896</v>
      </c>
      <c r="E117">
        <f t="shared" si="9"/>
        <v>0.72236396205975595</v>
      </c>
      <c r="F117">
        <f t="shared" si="10"/>
        <v>-4.361938736533702E-2</v>
      </c>
      <c r="G117">
        <f t="shared" si="11"/>
        <v>-0.99904822158185769</v>
      </c>
      <c r="H117">
        <f t="shared" si="12"/>
        <v>0.75183980747897783</v>
      </c>
      <c r="I117">
        <f t="shared" si="13"/>
        <v>0.6593458151000684</v>
      </c>
      <c r="J117">
        <f t="shared" si="14"/>
        <v>3445.3473477330422</v>
      </c>
      <c r="K117">
        <f t="shared" si="15"/>
        <v>93.208207822513486</v>
      </c>
    </row>
    <row r="118" spans="1:11" x14ac:dyDescent="0.25">
      <c r="A118" s="1">
        <v>0.375</v>
      </c>
      <c r="B118">
        <v>3646.25</v>
      </c>
      <c r="C118">
        <v>1</v>
      </c>
      <c r="D118">
        <f t="shared" si="8"/>
        <v>-0.70710678118654746</v>
      </c>
      <c r="E118">
        <f t="shared" si="9"/>
        <v>0.70710678118654757</v>
      </c>
      <c r="F118">
        <f t="shared" si="10"/>
        <v>-1.83772268236293E-16</v>
      </c>
      <c r="G118">
        <f t="shared" si="11"/>
        <v>-1</v>
      </c>
      <c r="H118">
        <f t="shared" si="12"/>
        <v>0.70710678118654768</v>
      </c>
      <c r="I118">
        <f t="shared" si="13"/>
        <v>0.70710678118654735</v>
      </c>
      <c r="J118">
        <f t="shared" si="14"/>
        <v>3507.2233623572283</v>
      </c>
      <c r="K118">
        <f t="shared" si="15"/>
        <v>139.02663764277168</v>
      </c>
    </row>
    <row r="119" spans="1:11" x14ac:dyDescent="0.25">
      <c r="A119" s="1">
        <v>0.37847222222222227</v>
      </c>
      <c r="B119">
        <v>3631.7857142857142</v>
      </c>
      <c r="C119">
        <v>1</v>
      </c>
      <c r="D119">
        <f t="shared" si="8"/>
        <v>-0.72236396205975584</v>
      </c>
      <c r="E119">
        <f t="shared" si="9"/>
        <v>0.69151305578226918</v>
      </c>
      <c r="F119">
        <f t="shared" si="10"/>
        <v>4.3619387365336652E-2</v>
      </c>
      <c r="G119">
        <f t="shared" si="11"/>
        <v>-0.99904822158185769</v>
      </c>
      <c r="H119">
        <f t="shared" si="12"/>
        <v>0.65934581510006884</v>
      </c>
      <c r="I119">
        <f t="shared" si="13"/>
        <v>0.7518398074789775</v>
      </c>
      <c r="J119">
        <f t="shared" si="14"/>
        <v>3567.5586874115988</v>
      </c>
      <c r="K119">
        <f t="shared" si="15"/>
        <v>64.227026874115381</v>
      </c>
    </row>
    <row r="120" spans="1:11" x14ac:dyDescent="0.25">
      <c r="A120" s="1">
        <v>0.38194444444444442</v>
      </c>
      <c r="B120">
        <v>3700.3571428571427</v>
      </c>
      <c r="C120">
        <v>1</v>
      </c>
      <c r="D120">
        <f t="shared" si="8"/>
        <v>-0.73727733681012397</v>
      </c>
      <c r="E120">
        <f t="shared" si="9"/>
        <v>0.67559020761566035</v>
      </c>
      <c r="F120">
        <f t="shared" si="10"/>
        <v>8.7155742747657888E-2</v>
      </c>
      <c r="G120">
        <f t="shared" si="11"/>
        <v>-0.99619469809174555</v>
      </c>
      <c r="H120">
        <f t="shared" si="12"/>
        <v>0.60876142900872099</v>
      </c>
      <c r="I120">
        <f t="shared" si="13"/>
        <v>0.79335334029123494</v>
      </c>
      <c r="J120">
        <f t="shared" si="14"/>
        <v>3626.2755311968021</v>
      </c>
      <c r="K120">
        <f t="shared" si="15"/>
        <v>74.081611660340513</v>
      </c>
    </row>
    <row r="121" spans="1:11" x14ac:dyDescent="0.25">
      <c r="A121" s="1">
        <v>0.38541666666666669</v>
      </c>
      <c r="B121">
        <v>3717.25</v>
      </c>
      <c r="C121">
        <v>1</v>
      </c>
      <c r="D121">
        <f t="shared" si="8"/>
        <v>-0.75183980747897727</v>
      </c>
      <c r="E121">
        <f t="shared" si="9"/>
        <v>0.65934581510006895</v>
      </c>
      <c r="F121">
        <f t="shared" si="10"/>
        <v>0.13052619222005127</v>
      </c>
      <c r="G121">
        <f t="shared" si="11"/>
        <v>-0.99144486137381049</v>
      </c>
      <c r="H121">
        <f t="shared" si="12"/>
        <v>0.55557023301960229</v>
      </c>
      <c r="I121">
        <f t="shared" si="13"/>
        <v>0.83146961230254524</v>
      </c>
      <c r="J121">
        <f t="shared" si="14"/>
        <v>3683.3010072524585</v>
      </c>
      <c r="K121">
        <f t="shared" si="15"/>
        <v>33.948992747541524</v>
      </c>
    </row>
    <row r="122" spans="1:11" x14ac:dyDescent="0.25">
      <c r="A122" s="1">
        <v>0.3888888888888889</v>
      </c>
      <c r="B122">
        <v>3852.6153846153848</v>
      </c>
      <c r="C122">
        <v>1</v>
      </c>
      <c r="D122">
        <f t="shared" si="8"/>
        <v>-0.7660444431189779</v>
      </c>
      <c r="E122">
        <f t="shared" si="9"/>
        <v>0.64278760968653947</v>
      </c>
      <c r="F122">
        <f t="shared" si="10"/>
        <v>0.17364817766692997</v>
      </c>
      <c r="G122">
        <f t="shared" si="11"/>
        <v>-0.98480775301220813</v>
      </c>
      <c r="H122">
        <f t="shared" si="12"/>
        <v>0.49999999999999972</v>
      </c>
      <c r="I122">
        <f t="shared" si="13"/>
        <v>0.86602540378443882</v>
      </c>
      <c r="J122">
        <f t="shared" si="14"/>
        <v>3738.5673355398394</v>
      </c>
      <c r="K122">
        <f t="shared" si="15"/>
        <v>114.04804907554535</v>
      </c>
    </row>
    <row r="123" spans="1:11" x14ac:dyDescent="0.25">
      <c r="A123" s="1">
        <v>0.3923611111111111</v>
      </c>
      <c r="B123">
        <v>3886.2222222222222</v>
      </c>
      <c r="C123">
        <v>1</v>
      </c>
      <c r="D123">
        <f t="shared" si="8"/>
        <v>-0.77988448309288161</v>
      </c>
      <c r="E123">
        <f t="shared" si="9"/>
        <v>0.62592347218405919</v>
      </c>
      <c r="F123">
        <f t="shared" si="10"/>
        <v>0.21643961393810246</v>
      </c>
      <c r="G123">
        <f t="shared" si="11"/>
        <v>-0.97629600711993347</v>
      </c>
      <c r="H123">
        <f t="shared" si="12"/>
        <v>0.44228869021900225</v>
      </c>
      <c r="I123">
        <f t="shared" si="13"/>
        <v>0.89687274153268781</v>
      </c>
      <c r="J123">
        <f t="shared" si="14"/>
        <v>3792.0120266077847</v>
      </c>
      <c r="K123">
        <f t="shared" si="15"/>
        <v>94.210195614437453</v>
      </c>
    </row>
    <row r="124" spans="1:11" x14ac:dyDescent="0.25">
      <c r="A124" s="1">
        <v>0.39583333333333331</v>
      </c>
      <c r="B124">
        <v>3938.3846153846152</v>
      </c>
      <c r="C124">
        <v>1</v>
      </c>
      <c r="D124">
        <f t="shared" si="8"/>
        <v>-0.79335334029123505</v>
      </c>
      <c r="E124">
        <f t="shared" si="9"/>
        <v>0.60876142900872088</v>
      </c>
      <c r="F124">
        <f t="shared" si="10"/>
        <v>0.2588190451025203</v>
      </c>
      <c r="G124">
        <f t="shared" si="11"/>
        <v>-0.96592582628906842</v>
      </c>
      <c r="H124">
        <f t="shared" si="12"/>
        <v>0.38268343236509045</v>
      </c>
      <c r="I124">
        <f t="shared" si="13"/>
        <v>0.92387953251128652</v>
      </c>
      <c r="J124">
        <f t="shared" si="14"/>
        <v>3843.5780480457984</v>
      </c>
      <c r="K124">
        <f t="shared" si="15"/>
        <v>94.806567338816876</v>
      </c>
    </row>
    <row r="125" spans="1:11" x14ac:dyDescent="0.25">
      <c r="A125" s="1">
        <v>0.39930555555555558</v>
      </c>
      <c r="B125">
        <v>3959.5714285714284</v>
      </c>
      <c r="C125">
        <v>1</v>
      </c>
      <c r="D125">
        <f t="shared" si="8"/>
        <v>-0.80644460426748266</v>
      </c>
      <c r="E125">
        <f t="shared" si="9"/>
        <v>0.59130964836358224</v>
      </c>
      <c r="F125">
        <f t="shared" si="10"/>
        <v>0.30070579950427345</v>
      </c>
      <c r="G125">
        <f t="shared" si="11"/>
        <v>-0.95371695074822682</v>
      </c>
      <c r="H125">
        <f t="shared" si="12"/>
        <v>0.32143946530316109</v>
      </c>
      <c r="I125">
        <f t="shared" si="13"/>
        <v>0.9469301294951058</v>
      </c>
      <c r="J125">
        <f t="shared" si="14"/>
        <v>3893.2139725944135</v>
      </c>
      <c r="K125">
        <f t="shared" si="15"/>
        <v>66.357455977014979</v>
      </c>
    </row>
    <row r="126" spans="1:11" x14ac:dyDescent="0.25">
      <c r="A126" s="1">
        <v>0.40277777777777773</v>
      </c>
      <c r="B126">
        <v>4029.6666666666665</v>
      </c>
      <c r="C126">
        <v>1</v>
      </c>
      <c r="D126">
        <f t="shared" si="8"/>
        <v>-0.81915204428899158</v>
      </c>
      <c r="E126">
        <f t="shared" si="9"/>
        <v>0.57357643635104638</v>
      </c>
      <c r="F126">
        <f t="shared" si="10"/>
        <v>0.34202014332566816</v>
      </c>
      <c r="G126">
        <f t="shared" si="11"/>
        <v>-0.93969262078590854</v>
      </c>
      <c r="H126">
        <f t="shared" si="12"/>
        <v>0.25881904510252163</v>
      </c>
      <c r="I126">
        <f t="shared" si="13"/>
        <v>0.96592582628906809</v>
      </c>
      <c r="J126">
        <f t="shared" si="14"/>
        <v>3940.8741073516071</v>
      </c>
      <c r="K126">
        <f t="shared" si="15"/>
        <v>88.792559315059407</v>
      </c>
    </row>
    <row r="127" spans="1:11" x14ac:dyDescent="0.25">
      <c r="A127" s="1">
        <v>0.40625</v>
      </c>
      <c r="B127">
        <v>4017.6153846153848</v>
      </c>
      <c r="C127">
        <v>1</v>
      </c>
      <c r="D127">
        <f t="shared" si="8"/>
        <v>-0.83146961230254535</v>
      </c>
      <c r="E127">
        <f t="shared" si="9"/>
        <v>0.55557023301960218</v>
      </c>
      <c r="F127">
        <f t="shared" si="10"/>
        <v>0.38268343236509</v>
      </c>
      <c r="G127">
        <f t="shared" si="11"/>
        <v>-0.92387953251128663</v>
      </c>
      <c r="H127">
        <f t="shared" si="12"/>
        <v>0.19509032201612878</v>
      </c>
      <c r="I127">
        <f t="shared" si="13"/>
        <v>0.98078528040323032</v>
      </c>
      <c r="J127">
        <f t="shared" si="14"/>
        <v>3986.5186035851107</v>
      </c>
      <c r="K127">
        <f t="shared" si="15"/>
        <v>31.096781030274087</v>
      </c>
    </row>
    <row r="128" spans="1:11" x14ac:dyDescent="0.25">
      <c r="A128" s="1">
        <v>0.40972222222222227</v>
      </c>
      <c r="B128">
        <v>4081.6923076923076</v>
      </c>
      <c r="C128">
        <v>1</v>
      </c>
      <c r="D128">
        <f t="shared" si="8"/>
        <v>-0.84339144581288572</v>
      </c>
      <c r="E128">
        <f t="shared" si="9"/>
        <v>0.53729960834682378</v>
      </c>
      <c r="F128">
        <f t="shared" si="10"/>
        <v>0.42261826174069961</v>
      </c>
      <c r="G128">
        <f t="shared" si="11"/>
        <v>-0.90630778703664994</v>
      </c>
      <c r="H128">
        <f t="shared" si="12"/>
        <v>0.13052619222005174</v>
      </c>
      <c r="I128">
        <f t="shared" si="13"/>
        <v>0.99144486137381038</v>
      </c>
      <c r="J128">
        <f t="shared" si="14"/>
        <v>4030.1135467334616</v>
      </c>
      <c r="K128">
        <f t="shared" si="15"/>
        <v>51.578760958846033</v>
      </c>
    </row>
    <row r="129" spans="1:11" x14ac:dyDescent="0.25">
      <c r="A129" s="1">
        <v>0.41319444444444442</v>
      </c>
      <c r="B129">
        <v>4081.4545454545455</v>
      </c>
      <c r="C129">
        <v>1</v>
      </c>
      <c r="D129">
        <f t="shared" si="8"/>
        <v>-0.85491187067294638</v>
      </c>
      <c r="E129">
        <f t="shared" si="9"/>
        <v>0.51877325816052178</v>
      </c>
      <c r="F129">
        <f t="shared" si="10"/>
        <v>0.46174861323503325</v>
      </c>
      <c r="G129">
        <f t="shared" si="11"/>
        <v>-0.88701083317822205</v>
      </c>
      <c r="H129">
        <f t="shared" si="12"/>
        <v>6.5403129230143742E-2</v>
      </c>
      <c r="I129">
        <f t="shared" si="13"/>
        <v>0.99785892323860348</v>
      </c>
      <c r="J129">
        <f t="shared" si="14"/>
        <v>4071.6310262535135</v>
      </c>
      <c r="K129">
        <f t="shared" si="15"/>
        <v>9.8235192010320134</v>
      </c>
    </row>
    <row r="130" spans="1:11" x14ac:dyDescent="0.25">
      <c r="A130" s="1">
        <v>0.41666666666666669</v>
      </c>
      <c r="B130">
        <v>4110.2307692307695</v>
      </c>
      <c r="C130">
        <v>1</v>
      </c>
      <c r="D130">
        <f t="shared" si="8"/>
        <v>-0.86602540378443871</v>
      </c>
      <c r="E130">
        <f t="shared" si="9"/>
        <v>0.49999999999999994</v>
      </c>
      <c r="F130">
        <f t="shared" si="10"/>
        <v>0.50000000000000011</v>
      </c>
      <c r="G130">
        <f t="shared" si="11"/>
        <v>-0.8660254037844386</v>
      </c>
      <c r="H130">
        <f t="shared" si="12"/>
        <v>3.06287113727155E-16</v>
      </c>
      <c r="I130">
        <f t="shared" si="13"/>
        <v>1</v>
      </c>
      <c r="J130">
        <f t="shared" si="14"/>
        <v>4111.0491850482958</v>
      </c>
      <c r="K130">
        <f t="shared" si="15"/>
        <v>-0.81841581752632919</v>
      </c>
    </row>
    <row r="131" spans="1:11" x14ac:dyDescent="0.25">
      <c r="A131" s="1">
        <v>0.4201388888888889</v>
      </c>
      <c r="B131">
        <v>4140.2857142857147</v>
      </c>
      <c r="C131">
        <v>1</v>
      </c>
      <c r="D131">
        <f t="shared" si="8"/>
        <v>-0.87672675570750769</v>
      </c>
      <c r="E131">
        <f t="shared" si="9"/>
        <v>0.48098876891938763</v>
      </c>
      <c r="F131">
        <f t="shared" si="10"/>
        <v>0.53729960834682389</v>
      </c>
      <c r="G131">
        <f t="shared" si="11"/>
        <v>-0.84339144581288572</v>
      </c>
      <c r="H131">
        <f t="shared" si="12"/>
        <v>-6.5403129230143131E-2</v>
      </c>
      <c r="I131">
        <f t="shared" si="13"/>
        <v>0.99785892323860348</v>
      </c>
      <c r="J131">
        <f t="shared" si="14"/>
        <v>4148.3522482864855</v>
      </c>
      <c r="K131">
        <f t="shared" si="15"/>
        <v>-8.0665340007708437</v>
      </c>
    </row>
    <row r="132" spans="1:11" x14ac:dyDescent="0.25">
      <c r="A132" s="1">
        <v>0.4236111111111111</v>
      </c>
      <c r="B132">
        <v>4184.2142857142853</v>
      </c>
      <c r="C132">
        <v>1</v>
      </c>
      <c r="D132">
        <f t="shared" si="8"/>
        <v>-0.88701083317822171</v>
      </c>
      <c r="E132">
        <f t="shared" si="9"/>
        <v>0.46174861323503391</v>
      </c>
      <c r="F132">
        <f t="shared" si="10"/>
        <v>0.57357643635104605</v>
      </c>
      <c r="G132">
        <f t="shared" si="11"/>
        <v>-0.8191520442889918</v>
      </c>
      <c r="H132">
        <f t="shared" si="12"/>
        <v>-0.13052619222005113</v>
      </c>
      <c r="I132">
        <f t="shared" si="13"/>
        <v>0.99144486137381049</v>
      </c>
      <c r="J132">
        <f t="shared" si="14"/>
        <v>4183.5305315030018</v>
      </c>
      <c r="K132">
        <f t="shared" si="15"/>
        <v>0.68375421128348535</v>
      </c>
    </row>
    <row r="133" spans="1:11" x14ac:dyDescent="0.25">
      <c r="A133" s="1">
        <v>0.42708333333333331</v>
      </c>
      <c r="B133">
        <v>4152.75</v>
      </c>
      <c r="C133">
        <v>1</v>
      </c>
      <c r="D133">
        <f t="shared" si="8"/>
        <v>-0.89687274153268826</v>
      </c>
      <c r="E133">
        <f t="shared" si="9"/>
        <v>0.4422886902190013</v>
      </c>
      <c r="F133">
        <f t="shared" si="10"/>
        <v>0.60876142900872054</v>
      </c>
      <c r="G133">
        <f t="shared" si="11"/>
        <v>-0.79335334029123517</v>
      </c>
      <c r="H133">
        <f t="shared" si="12"/>
        <v>-0.1950903220161273</v>
      </c>
      <c r="I133">
        <f t="shared" si="13"/>
        <v>0.98078528040323065</v>
      </c>
      <c r="J133">
        <f t="shared" si="14"/>
        <v>4216.5804279487929</v>
      </c>
      <c r="K133">
        <f t="shared" si="15"/>
        <v>-63.830427948792931</v>
      </c>
    </row>
    <row r="134" spans="1:11" x14ac:dyDescent="0.25">
      <c r="A134" s="1">
        <v>0.43055555555555558</v>
      </c>
      <c r="B134">
        <v>4287.2857142857147</v>
      </c>
      <c r="C134">
        <v>1</v>
      </c>
      <c r="D134">
        <f t="shared" si="8"/>
        <v>-0.90630778703664994</v>
      </c>
      <c r="E134">
        <f t="shared" si="9"/>
        <v>0.4226182617406995</v>
      </c>
      <c r="F134">
        <f t="shared" si="10"/>
        <v>0.64278760968653925</v>
      </c>
      <c r="G134">
        <f t="shared" si="11"/>
        <v>-0.76604444311897812</v>
      </c>
      <c r="H134">
        <f t="shared" si="12"/>
        <v>-0.25881904510252018</v>
      </c>
      <c r="I134">
        <f t="shared" si="13"/>
        <v>0.96592582628906842</v>
      </c>
      <c r="J134">
        <f t="shared" si="14"/>
        <v>4247.5043752368701</v>
      </c>
      <c r="K134">
        <f t="shared" si="15"/>
        <v>39.781339048844529</v>
      </c>
    </row>
    <row r="135" spans="1:11" x14ac:dyDescent="0.25">
      <c r="A135" s="1">
        <v>0.43402777777777773</v>
      </c>
      <c r="B135">
        <v>4304</v>
      </c>
      <c r="C135">
        <v>1</v>
      </c>
      <c r="D135">
        <f t="shared" si="8"/>
        <v>-0.91531147911944688</v>
      </c>
      <c r="E135">
        <f t="shared" si="9"/>
        <v>0.40274668985873774</v>
      </c>
      <c r="F135">
        <f t="shared" si="10"/>
        <v>0.67559020761565947</v>
      </c>
      <c r="G135">
        <f t="shared" si="11"/>
        <v>-0.73727733681012475</v>
      </c>
      <c r="H135">
        <f t="shared" si="12"/>
        <v>-0.32143946530316136</v>
      </c>
      <c r="I135">
        <f t="shared" si="13"/>
        <v>0.94693012949510569</v>
      </c>
      <c r="J135">
        <f t="shared" si="14"/>
        <v>4276.3108014102982</v>
      </c>
      <c r="K135">
        <f t="shared" si="15"/>
        <v>27.689198589701846</v>
      </c>
    </row>
    <row r="136" spans="1:11" x14ac:dyDescent="0.25">
      <c r="A136" s="1">
        <v>0.4375</v>
      </c>
      <c r="B136">
        <v>4375.333333333333</v>
      </c>
      <c r="C136">
        <v>1</v>
      </c>
      <c r="D136">
        <f t="shared" si="8"/>
        <v>-0.92387953251128674</v>
      </c>
      <c r="E136">
        <f t="shared" si="9"/>
        <v>0.38268343236508989</v>
      </c>
      <c r="F136">
        <f t="shared" si="10"/>
        <v>0.70710678118654735</v>
      </c>
      <c r="G136">
        <f t="shared" si="11"/>
        <v>-0.70710678118654768</v>
      </c>
      <c r="H136">
        <f t="shared" si="12"/>
        <v>-0.38268343236508989</v>
      </c>
      <c r="I136">
        <f t="shared" si="13"/>
        <v>0.92387953251128674</v>
      </c>
      <c r="J136">
        <f t="shared" si="14"/>
        <v>4303.0140506361613</v>
      </c>
      <c r="K136">
        <f t="shared" si="15"/>
        <v>72.31928269717173</v>
      </c>
    </row>
    <row r="137" spans="1:11" x14ac:dyDescent="0.25">
      <c r="A137" s="1">
        <v>0.44097222222222227</v>
      </c>
      <c r="B137">
        <v>4382.5</v>
      </c>
      <c r="C137">
        <v>1</v>
      </c>
      <c r="D137">
        <f t="shared" si="8"/>
        <v>-0.93200786928279866</v>
      </c>
      <c r="E137">
        <f t="shared" si="9"/>
        <v>0.36243803828370136</v>
      </c>
      <c r="F137">
        <f t="shared" si="10"/>
        <v>0.73727733681012442</v>
      </c>
      <c r="G137">
        <f t="shared" si="11"/>
        <v>-0.6755902076156598</v>
      </c>
      <c r="H137">
        <f t="shared" si="12"/>
        <v>-0.44228869021900175</v>
      </c>
      <c r="I137">
        <f t="shared" si="13"/>
        <v>0.89687274153268803</v>
      </c>
      <c r="J137">
        <f t="shared" si="14"/>
        <v>4327.6342888070139</v>
      </c>
      <c r="K137">
        <f t="shared" si="15"/>
        <v>54.865711192986055</v>
      </c>
    </row>
    <row r="138" spans="1:11" x14ac:dyDescent="0.25">
      <c r="A138" s="1">
        <v>0.44444444444444442</v>
      </c>
      <c r="B138">
        <v>4428.2307692307695</v>
      </c>
      <c r="C138">
        <v>1</v>
      </c>
      <c r="D138">
        <f t="shared" si="8"/>
        <v>-0.93969262078590832</v>
      </c>
      <c r="E138">
        <f t="shared" si="9"/>
        <v>0.34202014332566888</v>
      </c>
      <c r="F138">
        <f t="shared" si="10"/>
        <v>0.76604444311897779</v>
      </c>
      <c r="G138">
        <f t="shared" si="11"/>
        <v>-0.64278760968653958</v>
      </c>
      <c r="H138">
        <f t="shared" si="12"/>
        <v>-0.49999999999999922</v>
      </c>
      <c r="I138">
        <f t="shared" si="13"/>
        <v>0.86602540378443915</v>
      </c>
      <c r="J138">
        <f t="shared" si="14"/>
        <v>4350.1973894077719</v>
      </c>
      <c r="K138">
        <f t="shared" si="15"/>
        <v>78.033379822997631</v>
      </c>
    </row>
    <row r="139" spans="1:11" x14ac:dyDescent="0.25">
      <c r="A139" s="1">
        <v>0.44791666666666669</v>
      </c>
      <c r="B139">
        <v>4417.166666666667</v>
      </c>
      <c r="C139">
        <v>1</v>
      </c>
      <c r="D139">
        <f t="shared" ref="D139:D202" si="16">COS(D$8*$A139*PI()*2)</f>
        <v>-0.94693012949510558</v>
      </c>
      <c r="E139">
        <f t="shared" ref="E139:E202" si="17">SIN(E$8*$A139*PI()*2)</f>
        <v>0.32143946530316175</v>
      </c>
      <c r="F139">
        <f t="shared" ref="F139:F202" si="18">COS(F$8*$A139*PI()*2)</f>
        <v>0.79335334029123494</v>
      </c>
      <c r="G139">
        <f t="shared" ref="G139:G202" si="19">SIN(G$8*$A139*PI()*2)</f>
        <v>-0.60876142900872088</v>
      </c>
      <c r="H139">
        <f t="shared" ref="H139:H202" si="20">COS(H$8*$A139*PI()*2)</f>
        <v>-0.55557023301960173</v>
      </c>
      <c r="I139">
        <f t="shared" ref="I139:I202" si="21">SIN(I$8*$A139*PI()*2)</f>
        <v>0.83146961230254557</v>
      </c>
      <c r="J139">
        <f t="shared" ref="J139:J202" si="22">SUMPRODUCT($C$6:$I$6,C139:I139)</f>
        <v>4370.7348000809907</v>
      </c>
      <c r="K139">
        <f t="shared" ref="K139:K202" si="23">B139-J139</f>
        <v>46.431866585676289</v>
      </c>
    </row>
    <row r="140" spans="1:11" x14ac:dyDescent="0.25">
      <c r="A140" s="1">
        <v>0.4513888888888889</v>
      </c>
      <c r="B140">
        <v>4473.727272727273</v>
      </c>
      <c r="C140">
        <v>1</v>
      </c>
      <c r="D140">
        <f t="shared" si="16"/>
        <v>-0.95371695074822682</v>
      </c>
      <c r="E140">
        <f t="shared" si="17"/>
        <v>0.30070579950427334</v>
      </c>
      <c r="F140">
        <f t="shared" si="18"/>
        <v>0.81915204428899158</v>
      </c>
      <c r="G140">
        <f t="shared" si="19"/>
        <v>-0.57357643635104649</v>
      </c>
      <c r="H140">
        <f t="shared" si="20"/>
        <v>-0.60876142900872054</v>
      </c>
      <c r="I140">
        <f t="shared" si="21"/>
        <v>0.79335334029123528</v>
      </c>
      <c r="J140">
        <f t="shared" si="22"/>
        <v>4389.2833903968531</v>
      </c>
      <c r="K140">
        <f t="shared" si="23"/>
        <v>84.44388233041991</v>
      </c>
    </row>
    <row r="141" spans="1:11" x14ac:dyDescent="0.25">
      <c r="A141" s="1">
        <v>0.4548611111111111</v>
      </c>
      <c r="B141">
        <v>4453.2857142857147</v>
      </c>
      <c r="C141">
        <v>1</v>
      </c>
      <c r="D141">
        <f t="shared" si="16"/>
        <v>-0.9600498543859286</v>
      </c>
      <c r="E141">
        <f t="shared" si="17"/>
        <v>0.27982901403099231</v>
      </c>
      <c r="F141">
        <f t="shared" si="18"/>
        <v>0.8433914458128855</v>
      </c>
      <c r="G141">
        <f t="shared" si="19"/>
        <v>-0.53729960834682422</v>
      </c>
      <c r="H141">
        <f t="shared" si="20"/>
        <v>-0.65934581510006762</v>
      </c>
      <c r="I141">
        <f t="shared" si="21"/>
        <v>0.75183980747897849</v>
      </c>
      <c r="J141">
        <f t="shared" si="22"/>
        <v>4405.8852814054944</v>
      </c>
      <c r="K141">
        <f t="shared" si="23"/>
        <v>47.400432880220251</v>
      </c>
    </row>
    <row r="142" spans="1:11" x14ac:dyDescent="0.25">
      <c r="A142" s="1">
        <v>0.4548726851851852</v>
      </c>
      <c r="B142">
        <v>4484.5714285714284</v>
      </c>
      <c r="C142">
        <v>1</v>
      </c>
      <c r="D142">
        <f t="shared" si="16"/>
        <v>-0.96007020158745648</v>
      </c>
      <c r="E142">
        <f t="shared" si="17"/>
        <v>0.279759196495523</v>
      </c>
      <c r="F142">
        <f t="shared" si="18"/>
        <v>0.84346958395235871</v>
      </c>
      <c r="G142">
        <f t="shared" si="19"/>
        <v>-0.53717693635080321</v>
      </c>
      <c r="H142">
        <f t="shared" si="20"/>
        <v>-0.65950982540860092</v>
      </c>
      <c r="I142">
        <f t="shared" si="21"/>
        <v>0.75169594264537354</v>
      </c>
      <c r="J142">
        <f t="shared" si="22"/>
        <v>4405.9374170424917</v>
      </c>
      <c r="K142">
        <f t="shared" si="23"/>
        <v>78.634011528936753</v>
      </c>
    </row>
    <row r="143" spans="1:11" x14ac:dyDescent="0.25">
      <c r="A143" s="1">
        <v>0.45833333333333331</v>
      </c>
      <c r="B143">
        <v>4495.166666666667</v>
      </c>
      <c r="C143">
        <v>1</v>
      </c>
      <c r="D143">
        <f t="shared" si="16"/>
        <v>-0.9659258262890682</v>
      </c>
      <c r="E143">
        <f t="shared" si="17"/>
        <v>0.25881904510252102</v>
      </c>
      <c r="F143">
        <f t="shared" si="18"/>
        <v>0.86602540378443837</v>
      </c>
      <c r="G143">
        <f t="shared" si="19"/>
        <v>-0.50000000000000044</v>
      </c>
      <c r="H143">
        <f t="shared" si="20"/>
        <v>-0.70710678118654668</v>
      </c>
      <c r="I143">
        <f t="shared" si="21"/>
        <v>0.70710678118654835</v>
      </c>
      <c r="J143">
        <f t="shared" si="22"/>
        <v>4420.5876576183982</v>
      </c>
      <c r="K143">
        <f t="shared" si="23"/>
        <v>74.579009048268745</v>
      </c>
    </row>
    <row r="144" spans="1:11" x14ac:dyDescent="0.25">
      <c r="A144" s="1">
        <v>0.46180555555555558</v>
      </c>
      <c r="B144">
        <v>4500.1538461538457</v>
      </c>
      <c r="C144">
        <v>1</v>
      </c>
      <c r="D144">
        <f t="shared" si="16"/>
        <v>-0.97134206981326143</v>
      </c>
      <c r="E144">
        <f t="shared" si="17"/>
        <v>0.23768589232617293</v>
      </c>
      <c r="F144">
        <f t="shared" si="18"/>
        <v>0.88701083317822182</v>
      </c>
      <c r="G144">
        <f t="shared" si="19"/>
        <v>-0.46174861323503363</v>
      </c>
      <c r="H144">
        <f t="shared" si="20"/>
        <v>-0.75183980747897805</v>
      </c>
      <c r="I144">
        <f t="shared" si="21"/>
        <v>0.65934581510006818</v>
      </c>
      <c r="J144">
        <f t="shared" si="22"/>
        <v>4433.4425621320361</v>
      </c>
      <c r="K144">
        <f t="shared" si="23"/>
        <v>66.711284021809661</v>
      </c>
    </row>
    <row r="145" spans="1:11" x14ac:dyDescent="0.25">
      <c r="A145" s="1">
        <v>0.46527777777777773</v>
      </c>
      <c r="B145">
        <v>4479.636363636364</v>
      </c>
      <c r="C145">
        <v>1</v>
      </c>
      <c r="D145">
        <f t="shared" si="16"/>
        <v>-0.97629600711993325</v>
      </c>
      <c r="E145">
        <f t="shared" si="17"/>
        <v>0.21643961393810318</v>
      </c>
      <c r="F145">
        <f t="shared" si="18"/>
        <v>0.90630778703664971</v>
      </c>
      <c r="G145">
        <f t="shared" si="19"/>
        <v>-0.4226182617407</v>
      </c>
      <c r="H145">
        <f t="shared" si="20"/>
        <v>-0.79335334029123483</v>
      </c>
      <c r="I145">
        <f t="shared" si="21"/>
        <v>0.60876142900872099</v>
      </c>
      <c r="J145">
        <f t="shared" si="22"/>
        <v>4444.5066756706337</v>
      </c>
      <c r="K145">
        <f t="shared" si="23"/>
        <v>35.129687965730227</v>
      </c>
    </row>
    <row r="146" spans="1:11" x14ac:dyDescent="0.25">
      <c r="A146" s="1">
        <v>0.46875</v>
      </c>
      <c r="B146">
        <v>4464.5</v>
      </c>
      <c r="C146">
        <v>1</v>
      </c>
      <c r="D146">
        <f t="shared" si="16"/>
        <v>-0.98078528040323043</v>
      </c>
      <c r="E146">
        <f t="shared" si="17"/>
        <v>0.19509032201612861</v>
      </c>
      <c r="F146">
        <f t="shared" si="18"/>
        <v>0.92387953251128652</v>
      </c>
      <c r="G146">
        <f t="shared" si="19"/>
        <v>-0.38268343236509039</v>
      </c>
      <c r="H146">
        <f t="shared" si="20"/>
        <v>-0.83146961230254512</v>
      </c>
      <c r="I146">
        <f t="shared" si="21"/>
        <v>0.55557023301960229</v>
      </c>
      <c r="J146">
        <f t="shared" si="22"/>
        <v>4453.8410803855595</v>
      </c>
      <c r="K146">
        <f t="shared" si="23"/>
        <v>10.658919614440492</v>
      </c>
    </row>
    <row r="147" spans="1:11" x14ac:dyDescent="0.25">
      <c r="A147" s="1">
        <v>0.47222222222222227</v>
      </c>
      <c r="B147">
        <v>4458.5</v>
      </c>
      <c r="C147">
        <v>1</v>
      </c>
      <c r="D147">
        <f t="shared" si="16"/>
        <v>-0.98480775301220802</v>
      </c>
      <c r="E147">
        <f t="shared" si="17"/>
        <v>0.17364817766693028</v>
      </c>
      <c r="F147">
        <f t="shared" si="18"/>
        <v>0.93969262078590843</v>
      </c>
      <c r="G147">
        <f t="shared" si="19"/>
        <v>-0.3420201433256686</v>
      </c>
      <c r="H147">
        <f t="shared" si="20"/>
        <v>-0.86602540378443882</v>
      </c>
      <c r="I147">
        <f t="shared" si="21"/>
        <v>0.49999999999999978</v>
      </c>
      <c r="J147">
        <f t="shared" si="22"/>
        <v>4461.5110093060093</v>
      </c>
      <c r="K147">
        <f t="shared" si="23"/>
        <v>-3.0110093060093277</v>
      </c>
    </row>
    <row r="148" spans="1:11" x14ac:dyDescent="0.25">
      <c r="A148" s="1">
        <v>0.47569444444444442</v>
      </c>
      <c r="B148">
        <v>4444.666666666667</v>
      </c>
      <c r="C148">
        <v>1</v>
      </c>
      <c r="D148">
        <f t="shared" si="16"/>
        <v>-0.98836151046776066</v>
      </c>
      <c r="E148">
        <f t="shared" si="17"/>
        <v>0.15212338618991708</v>
      </c>
      <c r="F148">
        <f t="shared" si="18"/>
        <v>0.95371695074822671</v>
      </c>
      <c r="G148">
        <f t="shared" si="19"/>
        <v>-0.30070579950427384</v>
      </c>
      <c r="H148">
        <f t="shared" si="20"/>
        <v>-0.89687274153268781</v>
      </c>
      <c r="I148">
        <f t="shared" si="21"/>
        <v>0.4422886902190023</v>
      </c>
      <c r="J148">
        <f t="shared" si="22"/>
        <v>4467.5855823894399</v>
      </c>
      <c r="K148">
        <f t="shared" si="23"/>
        <v>-22.918915722772908</v>
      </c>
    </row>
    <row r="149" spans="1:11" x14ac:dyDescent="0.25">
      <c r="A149" s="1">
        <v>0.47916666666666669</v>
      </c>
      <c r="B149">
        <v>4437.363636363636</v>
      </c>
      <c r="C149">
        <v>1</v>
      </c>
      <c r="D149">
        <f t="shared" si="16"/>
        <v>-0.99144486137381038</v>
      </c>
      <c r="E149">
        <f t="shared" si="17"/>
        <v>0.13052619222005157</v>
      </c>
      <c r="F149">
        <f t="shared" si="18"/>
        <v>0.96592582628906831</v>
      </c>
      <c r="G149">
        <f t="shared" si="19"/>
        <v>-0.25881904510252068</v>
      </c>
      <c r="H149">
        <f t="shared" si="20"/>
        <v>-0.92387953251128641</v>
      </c>
      <c r="I149">
        <f t="shared" si="21"/>
        <v>0.3826834323650905</v>
      </c>
      <c r="J149">
        <f t="shared" si="22"/>
        <v>4472.1375301700828</v>
      </c>
      <c r="K149">
        <f t="shared" si="23"/>
        <v>-34.773893806446722</v>
      </c>
    </row>
    <row r="150" spans="1:11" x14ac:dyDescent="0.25">
      <c r="A150" s="1">
        <v>0.4826388888888889</v>
      </c>
      <c r="B150">
        <v>4437.3076923076924</v>
      </c>
      <c r="C150">
        <v>1</v>
      </c>
      <c r="D150">
        <f t="shared" si="16"/>
        <v>-0.99405633822231965</v>
      </c>
      <c r="E150">
        <f t="shared" si="17"/>
        <v>0.10886687485196457</v>
      </c>
      <c r="F150">
        <f t="shared" si="18"/>
        <v>0.97629600711993336</v>
      </c>
      <c r="G150">
        <f t="shared" si="19"/>
        <v>-0.21643961393810288</v>
      </c>
      <c r="H150">
        <f t="shared" si="20"/>
        <v>-0.94693012949510558</v>
      </c>
      <c r="I150">
        <f t="shared" si="21"/>
        <v>0.32143946530316198</v>
      </c>
      <c r="J150">
        <f t="shared" si="22"/>
        <v>4475.2429060498271</v>
      </c>
      <c r="K150">
        <f t="shared" si="23"/>
        <v>-37.935213742134692</v>
      </c>
    </row>
    <row r="151" spans="1:11" x14ac:dyDescent="0.25">
      <c r="A151" s="1">
        <v>0.4861111111111111</v>
      </c>
      <c r="B151">
        <v>4430.1111111111113</v>
      </c>
      <c r="C151">
        <v>1</v>
      </c>
      <c r="D151">
        <f t="shared" si="16"/>
        <v>-0.99619469809174555</v>
      </c>
      <c r="E151">
        <f t="shared" si="17"/>
        <v>8.7155742747658194E-2</v>
      </c>
      <c r="F151">
        <f t="shared" si="18"/>
        <v>0.98480775301220802</v>
      </c>
      <c r="G151">
        <f t="shared" si="19"/>
        <v>-0.17364817766693039</v>
      </c>
      <c r="H151">
        <f t="shared" si="20"/>
        <v>-0.96592582628906831</v>
      </c>
      <c r="I151">
        <f t="shared" si="21"/>
        <v>0.25881904510252079</v>
      </c>
      <c r="J151">
        <f t="shared" si="22"/>
        <v>4476.9807883175472</v>
      </c>
      <c r="K151">
        <f t="shared" si="23"/>
        <v>-46.869677206435881</v>
      </c>
    </row>
    <row r="152" spans="1:11" x14ac:dyDescent="0.25">
      <c r="A152" s="1">
        <v>0.48958333333333331</v>
      </c>
      <c r="B152">
        <v>4439.636363636364</v>
      </c>
      <c r="C152">
        <v>1</v>
      </c>
      <c r="D152">
        <f t="shared" si="16"/>
        <v>-0.99785892323860348</v>
      </c>
      <c r="E152">
        <f t="shared" si="17"/>
        <v>6.5403129230143117E-2</v>
      </c>
      <c r="F152">
        <f t="shared" si="18"/>
        <v>0.99144486137381038</v>
      </c>
      <c r="G152">
        <f t="shared" si="19"/>
        <v>-0.13052619222005168</v>
      </c>
      <c r="H152">
        <f t="shared" si="20"/>
        <v>-0.98078528040323054</v>
      </c>
      <c r="I152">
        <f t="shared" si="21"/>
        <v>0.19509032201612797</v>
      </c>
      <c r="J152">
        <f t="shared" si="22"/>
        <v>4477.4329730204308</v>
      </c>
      <c r="K152">
        <f t="shared" si="23"/>
        <v>-37.796609384066869</v>
      </c>
    </row>
    <row r="153" spans="1:11" x14ac:dyDescent="0.25">
      <c r="A153" s="1">
        <v>0.49305555555555558</v>
      </c>
      <c r="B153">
        <v>4356.416666666667</v>
      </c>
      <c r="C153">
        <v>1</v>
      </c>
      <c r="D153">
        <f t="shared" si="16"/>
        <v>-0.9990482215818578</v>
      </c>
      <c r="E153">
        <f t="shared" si="17"/>
        <v>4.3619387365336069E-2</v>
      </c>
      <c r="F153">
        <f t="shared" si="18"/>
        <v>0.99619469809174555</v>
      </c>
      <c r="G153">
        <f t="shared" si="19"/>
        <v>-8.7155742747658319E-2</v>
      </c>
      <c r="H153">
        <f t="shared" si="20"/>
        <v>-0.99144486137381049</v>
      </c>
      <c r="I153">
        <f t="shared" si="21"/>
        <v>0.13052619222005094</v>
      </c>
      <c r="J153">
        <f t="shared" si="22"/>
        <v>4476.6836588438282</v>
      </c>
      <c r="K153">
        <f t="shared" si="23"/>
        <v>-120.26699217716123</v>
      </c>
    </row>
    <row r="154" spans="1:11" x14ac:dyDescent="0.25">
      <c r="A154" s="1">
        <v>0.49652777777777773</v>
      </c>
      <c r="B154">
        <v>4354.8888888888887</v>
      </c>
      <c r="C154">
        <v>1</v>
      </c>
      <c r="D154">
        <f t="shared" si="16"/>
        <v>-0.99976202707990913</v>
      </c>
      <c r="E154">
        <f t="shared" si="17"/>
        <v>2.1814885034561662E-2</v>
      </c>
      <c r="F154">
        <f t="shared" si="18"/>
        <v>0.99904822158185769</v>
      </c>
      <c r="G154">
        <f t="shared" si="19"/>
        <v>-4.3619387365337083E-2</v>
      </c>
      <c r="H154">
        <f t="shared" si="20"/>
        <v>-0.99785892323860348</v>
      </c>
      <c r="I154">
        <f t="shared" si="21"/>
        <v>6.5403129230143797E-2</v>
      </c>
      <c r="J154">
        <f t="shared" si="22"/>
        <v>4474.8191251845446</v>
      </c>
      <c r="K154">
        <f t="shared" si="23"/>
        <v>-119.93023629565596</v>
      </c>
    </row>
    <row r="155" spans="1:11" x14ac:dyDescent="0.25">
      <c r="A155" s="1">
        <v>0.5</v>
      </c>
      <c r="B155">
        <v>4318.636363636364</v>
      </c>
      <c r="C155">
        <v>1</v>
      </c>
      <c r="D155">
        <f t="shared" si="16"/>
        <v>-1</v>
      </c>
      <c r="E155">
        <f t="shared" si="17"/>
        <v>1.22514845490862E-16</v>
      </c>
      <c r="F155">
        <f t="shared" si="18"/>
        <v>1</v>
      </c>
      <c r="G155">
        <f t="shared" si="19"/>
        <v>-2.45029690981724E-16</v>
      </c>
      <c r="H155">
        <f t="shared" si="20"/>
        <v>-1</v>
      </c>
      <c r="I155">
        <f t="shared" si="21"/>
        <v>3.67544536472586E-16</v>
      </c>
      <c r="J155">
        <f t="shared" si="22"/>
        <v>4471.927404626188</v>
      </c>
      <c r="K155">
        <f t="shared" si="23"/>
        <v>-153.29104098982407</v>
      </c>
    </row>
    <row r="156" spans="1:11" x14ac:dyDescent="0.25">
      <c r="A156" s="1">
        <v>0.50347222222222221</v>
      </c>
      <c r="B156">
        <v>4339.5384615384619</v>
      </c>
      <c r="C156">
        <v>1</v>
      </c>
      <c r="D156">
        <f t="shared" si="16"/>
        <v>-0.99976202707990913</v>
      </c>
      <c r="E156">
        <f t="shared" si="17"/>
        <v>-2.1814885034560975E-2</v>
      </c>
      <c r="F156">
        <f t="shared" si="18"/>
        <v>0.9990482215818578</v>
      </c>
      <c r="G156">
        <f t="shared" si="19"/>
        <v>4.3619387365335702E-2</v>
      </c>
      <c r="H156">
        <f t="shared" si="20"/>
        <v>-0.99785892323860359</v>
      </c>
      <c r="I156">
        <f t="shared" si="21"/>
        <v>-6.5403129230141299E-2</v>
      </c>
      <c r="J156">
        <f t="shared" si="22"/>
        <v>4468.0979510440056</v>
      </c>
      <c r="K156">
        <f t="shared" si="23"/>
        <v>-128.55948950554375</v>
      </c>
    </row>
    <row r="157" spans="1:11" x14ac:dyDescent="0.25">
      <c r="A157" s="1">
        <v>0.50694444444444442</v>
      </c>
      <c r="B157">
        <v>4333.8461538461543</v>
      </c>
      <c r="C157">
        <v>1</v>
      </c>
      <c r="D157">
        <f t="shared" si="16"/>
        <v>-0.9990482215818578</v>
      </c>
      <c r="E157">
        <f t="shared" si="17"/>
        <v>-4.3619387365335827E-2</v>
      </c>
      <c r="F157">
        <f t="shared" si="18"/>
        <v>0.99619469809174555</v>
      </c>
      <c r="G157">
        <f t="shared" si="19"/>
        <v>8.7155742747657833E-2</v>
      </c>
      <c r="H157">
        <f t="shared" si="20"/>
        <v>-0.9914448613738106</v>
      </c>
      <c r="I157">
        <f t="shared" si="21"/>
        <v>-0.13052619222005019</v>
      </c>
      <c r="J157">
        <f t="shared" si="22"/>
        <v>4463.4213045806728</v>
      </c>
      <c r="K157">
        <f t="shared" si="23"/>
        <v>-129.5751507345185</v>
      </c>
    </row>
    <row r="158" spans="1:11" x14ac:dyDescent="0.25">
      <c r="A158" s="1">
        <v>0.51041666666666663</v>
      </c>
      <c r="B158">
        <v>4299</v>
      </c>
      <c r="C158">
        <v>1</v>
      </c>
      <c r="D158">
        <f t="shared" si="16"/>
        <v>-0.99785892323860348</v>
      </c>
      <c r="E158">
        <f t="shared" si="17"/>
        <v>-6.5403129230142867E-2</v>
      </c>
      <c r="F158">
        <f t="shared" si="18"/>
        <v>0.99144486137381049</v>
      </c>
      <c r="G158">
        <f t="shared" si="19"/>
        <v>0.13052619222005118</v>
      </c>
      <c r="H158">
        <f t="shared" si="20"/>
        <v>-0.98078528040323065</v>
      </c>
      <c r="I158">
        <f t="shared" si="21"/>
        <v>-0.19509032201612725</v>
      </c>
      <c r="J158">
        <f t="shared" si="22"/>
        <v>4457.9887547435546</v>
      </c>
      <c r="K158">
        <f t="shared" si="23"/>
        <v>-158.98875474355464</v>
      </c>
    </row>
    <row r="159" spans="1:11" x14ac:dyDescent="0.25">
      <c r="A159" s="1">
        <v>0.51388888888888895</v>
      </c>
      <c r="B159">
        <v>4340</v>
      </c>
      <c r="C159">
        <v>1</v>
      </c>
      <c r="D159">
        <f t="shared" si="16"/>
        <v>-0.99619469809174555</v>
      </c>
      <c r="E159">
        <f t="shared" si="17"/>
        <v>-8.7155742747658388E-2</v>
      </c>
      <c r="F159">
        <f t="shared" si="18"/>
        <v>0.98480775301220802</v>
      </c>
      <c r="G159">
        <f t="shared" si="19"/>
        <v>0.17364817766693078</v>
      </c>
      <c r="H159">
        <f t="shared" si="20"/>
        <v>-0.96592582628906798</v>
      </c>
      <c r="I159">
        <f t="shared" si="21"/>
        <v>-0.25881904510252185</v>
      </c>
      <c r="J159">
        <f t="shared" si="22"/>
        <v>4451.892002878024</v>
      </c>
      <c r="K159">
        <f t="shared" si="23"/>
        <v>-111.89200287802396</v>
      </c>
    </row>
    <row r="160" spans="1:11" x14ac:dyDescent="0.25">
      <c r="A160" s="1">
        <v>0.51736111111111105</v>
      </c>
      <c r="B160">
        <v>4381.6000000000004</v>
      </c>
      <c r="C160">
        <v>1</v>
      </c>
      <c r="D160">
        <f t="shared" si="16"/>
        <v>-0.99405633822231965</v>
      </c>
      <c r="E160">
        <f t="shared" si="17"/>
        <v>-0.10886687485196389</v>
      </c>
      <c r="F160">
        <f t="shared" si="18"/>
        <v>0.9762960071199337</v>
      </c>
      <c r="G160">
        <f t="shared" si="19"/>
        <v>0.21643961393810152</v>
      </c>
      <c r="H160">
        <f t="shared" si="20"/>
        <v>-0.94693012949510635</v>
      </c>
      <c r="I160">
        <f t="shared" si="21"/>
        <v>-0.32143946530315959</v>
      </c>
      <c r="J160">
        <f t="shared" si="22"/>
        <v>4445.2228252705936</v>
      </c>
      <c r="K160">
        <f t="shared" si="23"/>
        <v>-63.622825270593239</v>
      </c>
    </row>
    <row r="161" spans="1:11" x14ac:dyDescent="0.25">
      <c r="A161" s="1">
        <v>0.52083333333333337</v>
      </c>
      <c r="B161">
        <v>4451.416666666667</v>
      </c>
      <c r="C161">
        <v>1</v>
      </c>
      <c r="D161">
        <f t="shared" si="16"/>
        <v>-0.99144486137381038</v>
      </c>
      <c r="E161">
        <f t="shared" si="17"/>
        <v>-0.13052619222005177</v>
      </c>
      <c r="F161">
        <f t="shared" si="18"/>
        <v>0.9659258262890682</v>
      </c>
      <c r="G161">
        <f t="shared" si="19"/>
        <v>0.25881904510252107</v>
      </c>
      <c r="H161">
        <f t="shared" si="20"/>
        <v>-0.92387953251128674</v>
      </c>
      <c r="I161">
        <f t="shared" si="21"/>
        <v>-0.38268343236508984</v>
      </c>
      <c r="J161">
        <f t="shared" si="22"/>
        <v>4438.0727381297602</v>
      </c>
      <c r="K161">
        <f t="shared" si="23"/>
        <v>13.343928536906787</v>
      </c>
    </row>
    <row r="162" spans="1:11" x14ac:dyDescent="0.25">
      <c r="A162" s="1">
        <v>0.52430555555555558</v>
      </c>
      <c r="B162">
        <v>4447.666666666667</v>
      </c>
      <c r="C162">
        <v>1</v>
      </c>
      <c r="D162">
        <f t="shared" si="16"/>
        <v>-0.98836151046776066</v>
      </c>
      <c r="E162">
        <f t="shared" si="17"/>
        <v>-0.15212338618991683</v>
      </c>
      <c r="F162">
        <f t="shared" si="18"/>
        <v>0.95371695074822682</v>
      </c>
      <c r="G162">
        <f t="shared" si="19"/>
        <v>0.3007057995042734</v>
      </c>
      <c r="H162">
        <f t="shared" si="20"/>
        <v>-0.89687274153268814</v>
      </c>
      <c r="I162">
        <f t="shared" si="21"/>
        <v>-0.44228869021900169</v>
      </c>
      <c r="J162">
        <f t="shared" si="22"/>
        <v>4430.5326656817087</v>
      </c>
      <c r="K162">
        <f t="shared" si="23"/>
        <v>17.13400098495822</v>
      </c>
    </row>
    <row r="163" spans="1:11" x14ac:dyDescent="0.25">
      <c r="A163" s="1">
        <v>0.52777777777777779</v>
      </c>
      <c r="B163">
        <v>4434.666666666667</v>
      </c>
      <c r="C163">
        <v>1</v>
      </c>
      <c r="D163">
        <f t="shared" si="16"/>
        <v>-0.98480775301220802</v>
      </c>
      <c r="E163">
        <f t="shared" si="17"/>
        <v>-0.17364817766693047</v>
      </c>
      <c r="F163">
        <f t="shared" si="18"/>
        <v>0.93969262078590832</v>
      </c>
      <c r="G163">
        <f t="shared" si="19"/>
        <v>0.34202014332566893</v>
      </c>
      <c r="H163">
        <f t="shared" si="20"/>
        <v>-0.86602540378443826</v>
      </c>
      <c r="I163">
        <f t="shared" si="21"/>
        <v>-0.50000000000000067</v>
      </c>
      <c r="J163">
        <f t="shared" si="22"/>
        <v>4422.6926126023618</v>
      </c>
      <c r="K163">
        <f t="shared" si="23"/>
        <v>11.974054064305165</v>
      </c>
    </row>
    <row r="164" spans="1:11" x14ac:dyDescent="0.25">
      <c r="A164" s="1">
        <v>0.53125</v>
      </c>
      <c r="B164">
        <v>4405.5</v>
      </c>
      <c r="C164">
        <v>1</v>
      </c>
      <c r="D164">
        <f t="shared" si="16"/>
        <v>-0.98078528040323043</v>
      </c>
      <c r="E164">
        <f t="shared" si="17"/>
        <v>-0.19509032201612836</v>
      </c>
      <c r="F164">
        <f t="shared" si="18"/>
        <v>0.92387953251128674</v>
      </c>
      <c r="G164">
        <f t="shared" si="19"/>
        <v>0.38268343236508995</v>
      </c>
      <c r="H164">
        <f t="shared" si="20"/>
        <v>-0.83146961230254557</v>
      </c>
      <c r="I164">
        <f t="shared" si="21"/>
        <v>-0.55557023301960173</v>
      </c>
      <c r="J164">
        <f t="shared" si="22"/>
        <v>4414.6413419868386</v>
      </c>
      <c r="K164">
        <f t="shared" si="23"/>
        <v>-9.1413419868385972</v>
      </c>
    </row>
    <row r="165" spans="1:11" x14ac:dyDescent="0.25">
      <c r="A165" s="1">
        <v>0.53472222222222221</v>
      </c>
      <c r="B165">
        <v>4403</v>
      </c>
      <c r="C165">
        <v>1</v>
      </c>
      <c r="D165">
        <f t="shared" si="16"/>
        <v>-0.97629600711993347</v>
      </c>
      <c r="E165">
        <f t="shared" si="17"/>
        <v>-0.21643961393810252</v>
      </c>
      <c r="F165">
        <f t="shared" si="18"/>
        <v>0.90630778703665027</v>
      </c>
      <c r="G165">
        <f t="shared" si="19"/>
        <v>0.42261826174069878</v>
      </c>
      <c r="H165">
        <f t="shared" si="20"/>
        <v>-0.79335334029123639</v>
      </c>
      <c r="I165">
        <f t="shared" si="21"/>
        <v>-0.60876142900871899</v>
      </c>
      <c r="J165">
        <f t="shared" si="22"/>
        <v>4406.4660600321695</v>
      </c>
      <c r="K165">
        <f t="shared" si="23"/>
        <v>-3.4660600321694801</v>
      </c>
    </row>
    <row r="166" spans="1:11" x14ac:dyDescent="0.25">
      <c r="A166" s="1">
        <v>0.53819444444444442</v>
      </c>
      <c r="B166">
        <v>4435.5555555555557</v>
      </c>
      <c r="C166">
        <v>1</v>
      </c>
      <c r="D166">
        <f t="shared" si="16"/>
        <v>-0.97134206981326154</v>
      </c>
      <c r="E166">
        <f t="shared" si="17"/>
        <v>-0.23768589232617271</v>
      </c>
      <c r="F166">
        <f t="shared" si="18"/>
        <v>0.88701083317822205</v>
      </c>
      <c r="G166">
        <f t="shared" si="19"/>
        <v>0.46174861323503319</v>
      </c>
      <c r="H166">
        <f t="shared" si="20"/>
        <v>-0.75183980747897849</v>
      </c>
      <c r="I166">
        <f t="shared" si="21"/>
        <v>-0.65934581510006762</v>
      </c>
      <c r="J166">
        <f t="shared" si="22"/>
        <v>4398.2521085793951</v>
      </c>
      <c r="K166">
        <f t="shared" si="23"/>
        <v>37.303446976160558</v>
      </c>
    </row>
    <row r="167" spans="1:11" x14ac:dyDescent="0.25">
      <c r="A167" s="1">
        <v>0.54166666666666663</v>
      </c>
      <c r="B167">
        <v>4395.4615384615381</v>
      </c>
      <c r="C167">
        <v>1</v>
      </c>
      <c r="D167">
        <f t="shared" si="16"/>
        <v>-0.96592582628906842</v>
      </c>
      <c r="E167">
        <f t="shared" si="17"/>
        <v>-0.25881904510252035</v>
      </c>
      <c r="F167">
        <f t="shared" si="18"/>
        <v>0.86602540378443904</v>
      </c>
      <c r="G167">
        <f t="shared" si="19"/>
        <v>0.49999999999999928</v>
      </c>
      <c r="H167">
        <f t="shared" si="20"/>
        <v>-0.70710678118654713</v>
      </c>
      <c r="I167">
        <f t="shared" si="21"/>
        <v>-0.70710678118654791</v>
      </c>
      <c r="J167">
        <f t="shared" si="22"/>
        <v>4390.0826666268285</v>
      </c>
      <c r="K167">
        <f t="shared" si="23"/>
        <v>5.378871834709571</v>
      </c>
    </row>
    <row r="168" spans="1:11" x14ac:dyDescent="0.25">
      <c r="A168" s="1">
        <v>0.54513888888888895</v>
      </c>
      <c r="B168">
        <v>4406.166666666667</v>
      </c>
      <c r="C168">
        <v>1</v>
      </c>
      <c r="D168">
        <f t="shared" si="16"/>
        <v>-0.9600498543859286</v>
      </c>
      <c r="E168">
        <f t="shared" si="17"/>
        <v>-0.27982901403099247</v>
      </c>
      <c r="F168">
        <f t="shared" si="18"/>
        <v>0.84339144581288528</v>
      </c>
      <c r="G168">
        <f t="shared" si="19"/>
        <v>0.53729960834682455</v>
      </c>
      <c r="H168">
        <f t="shared" si="20"/>
        <v>-0.65934581510006818</v>
      </c>
      <c r="I168">
        <f t="shared" si="21"/>
        <v>-0.75183980747897794</v>
      </c>
      <c r="J168">
        <f t="shared" si="22"/>
        <v>4382.038461887767</v>
      </c>
      <c r="K168">
        <f t="shared" si="23"/>
        <v>24.128204778899999</v>
      </c>
    </row>
    <row r="169" spans="1:11" x14ac:dyDescent="0.25">
      <c r="A169" s="1">
        <v>0.54861111111111105</v>
      </c>
      <c r="B169">
        <v>4373.333333333333</v>
      </c>
      <c r="C169">
        <v>1</v>
      </c>
      <c r="D169">
        <f t="shared" si="16"/>
        <v>-0.95371695074822704</v>
      </c>
      <c r="E169">
        <f t="shared" si="17"/>
        <v>-0.30070579950427268</v>
      </c>
      <c r="F169">
        <f t="shared" si="18"/>
        <v>0.81915204428899235</v>
      </c>
      <c r="G169">
        <f t="shared" si="19"/>
        <v>0.57357643635104527</v>
      </c>
      <c r="H169">
        <f t="shared" si="20"/>
        <v>-0.60876142900872243</v>
      </c>
      <c r="I169">
        <f t="shared" si="21"/>
        <v>-0.79335334029123372</v>
      </c>
      <c r="J169">
        <f t="shared" si="22"/>
        <v>4374.1974934230757</v>
      </c>
      <c r="K169">
        <f t="shared" si="23"/>
        <v>-0.86416008974265424</v>
      </c>
    </row>
    <row r="170" spans="1:11" x14ac:dyDescent="0.25">
      <c r="A170" s="1">
        <v>0.55208333333333337</v>
      </c>
      <c r="B170">
        <v>4369.7142857142853</v>
      </c>
      <c r="C170">
        <v>1</v>
      </c>
      <c r="D170">
        <f t="shared" si="16"/>
        <v>-0.94693012949510569</v>
      </c>
      <c r="E170">
        <f t="shared" si="17"/>
        <v>-0.32143946530316153</v>
      </c>
      <c r="F170">
        <f t="shared" si="18"/>
        <v>0.79335334029123528</v>
      </c>
      <c r="G170">
        <f t="shared" si="19"/>
        <v>0.60876142900872054</v>
      </c>
      <c r="H170">
        <f t="shared" si="20"/>
        <v>-0.5555702330196024</v>
      </c>
      <c r="I170">
        <f t="shared" si="21"/>
        <v>-0.83146961230254512</v>
      </c>
      <c r="J170">
        <f t="shared" si="22"/>
        <v>4366.6347663323722</v>
      </c>
      <c r="K170">
        <f t="shared" si="23"/>
        <v>3.0795193819130873</v>
      </c>
    </row>
    <row r="171" spans="1:11" x14ac:dyDescent="0.25">
      <c r="A171" s="1">
        <v>0.55555555555555558</v>
      </c>
      <c r="B171">
        <v>4346.916666666667</v>
      </c>
      <c r="C171">
        <v>1</v>
      </c>
      <c r="D171">
        <f t="shared" si="16"/>
        <v>-0.93969262078590843</v>
      </c>
      <c r="E171">
        <f t="shared" si="17"/>
        <v>-0.34202014332566866</v>
      </c>
      <c r="F171">
        <f t="shared" si="18"/>
        <v>0.76604444311897812</v>
      </c>
      <c r="G171">
        <f t="shared" si="19"/>
        <v>0.64278760968653914</v>
      </c>
      <c r="H171">
        <f t="shared" si="20"/>
        <v>-0.49999999999999983</v>
      </c>
      <c r="I171">
        <f t="shared" si="21"/>
        <v>-0.86602540378443871</v>
      </c>
      <c r="J171">
        <f t="shared" si="22"/>
        <v>4359.4220394370122</v>
      </c>
      <c r="K171">
        <f t="shared" si="23"/>
        <v>-12.505372770345275</v>
      </c>
    </row>
    <row r="172" spans="1:11" x14ac:dyDescent="0.25">
      <c r="A172" s="1">
        <v>0.55902777777777779</v>
      </c>
      <c r="B172">
        <v>4260.25</v>
      </c>
      <c r="C172">
        <v>1</v>
      </c>
      <c r="D172">
        <f t="shared" si="16"/>
        <v>-0.93200786928279855</v>
      </c>
      <c r="E172">
        <f t="shared" si="17"/>
        <v>-0.36243803828370152</v>
      </c>
      <c r="F172">
        <f t="shared" si="18"/>
        <v>0.7372773368101242</v>
      </c>
      <c r="G172">
        <f t="shared" si="19"/>
        <v>0.67559020761566013</v>
      </c>
      <c r="H172">
        <f t="shared" si="20"/>
        <v>-0.4422886902190008</v>
      </c>
      <c r="I172">
        <f t="shared" si="21"/>
        <v>-0.89687274153268859</v>
      </c>
      <c r="J172">
        <f t="shared" si="22"/>
        <v>4352.6275868338926</v>
      </c>
      <c r="K172">
        <f t="shared" si="23"/>
        <v>-92.377586833892565</v>
      </c>
    </row>
    <row r="173" spans="1:11" x14ac:dyDescent="0.25">
      <c r="A173" s="1">
        <v>0.5625</v>
      </c>
      <c r="B173">
        <v>4346.6428571428569</v>
      </c>
      <c r="C173">
        <v>1</v>
      </c>
      <c r="D173">
        <f t="shared" si="16"/>
        <v>-0.92387953251128685</v>
      </c>
      <c r="E173">
        <f t="shared" si="17"/>
        <v>-0.38268343236508967</v>
      </c>
      <c r="F173">
        <f t="shared" si="18"/>
        <v>0.70710678118654768</v>
      </c>
      <c r="G173">
        <f t="shared" si="19"/>
        <v>0.70710678118654735</v>
      </c>
      <c r="H173">
        <f t="shared" si="20"/>
        <v>-0.38268343236509056</v>
      </c>
      <c r="I173">
        <f t="shared" si="21"/>
        <v>-0.92387953251128641</v>
      </c>
      <c r="J173">
        <f t="shared" si="22"/>
        <v>4346.3159741416912</v>
      </c>
      <c r="K173">
        <f t="shared" si="23"/>
        <v>0.32688300116569735</v>
      </c>
    </row>
    <row r="174" spans="1:11" x14ac:dyDescent="0.25">
      <c r="A174" s="1">
        <v>0.56597222222222221</v>
      </c>
      <c r="B174">
        <v>4346.6428571428569</v>
      </c>
      <c r="C174">
        <v>1</v>
      </c>
      <c r="D174">
        <f t="shared" si="16"/>
        <v>-0.91531147911944721</v>
      </c>
      <c r="E174">
        <f t="shared" si="17"/>
        <v>-0.40274668985873707</v>
      </c>
      <c r="F174">
        <f t="shared" si="18"/>
        <v>0.67559020761566047</v>
      </c>
      <c r="G174">
        <f t="shared" si="19"/>
        <v>0.73727733681012386</v>
      </c>
      <c r="H174">
        <f t="shared" si="20"/>
        <v>-0.32143946530316203</v>
      </c>
      <c r="I174">
        <f t="shared" si="21"/>
        <v>-0.94693012949510547</v>
      </c>
      <c r="J174">
        <f t="shared" si="22"/>
        <v>4340.5478502005717</v>
      </c>
      <c r="K174">
        <f t="shared" si="23"/>
        <v>6.0950069422851811</v>
      </c>
    </row>
    <row r="175" spans="1:11" x14ac:dyDescent="0.25">
      <c r="A175" s="1">
        <v>0.56944444444444442</v>
      </c>
      <c r="B175">
        <v>4269.181818181818</v>
      </c>
      <c r="C175">
        <v>1</v>
      </c>
      <c r="D175">
        <f t="shared" si="16"/>
        <v>-0.90630778703665005</v>
      </c>
      <c r="E175">
        <f t="shared" si="17"/>
        <v>-0.42261826174069927</v>
      </c>
      <c r="F175">
        <f t="shared" si="18"/>
        <v>0.64278760968653958</v>
      </c>
      <c r="G175">
        <f t="shared" si="19"/>
        <v>0.76604444311897779</v>
      </c>
      <c r="H175">
        <f t="shared" si="20"/>
        <v>-0.25881904510252091</v>
      </c>
      <c r="I175">
        <f t="shared" si="21"/>
        <v>-0.9659258262890682</v>
      </c>
      <c r="J175">
        <f t="shared" si="22"/>
        <v>4335.379754922943</v>
      </c>
      <c r="K175">
        <f t="shared" si="23"/>
        <v>-66.197936741124977</v>
      </c>
    </row>
    <row r="176" spans="1:11" x14ac:dyDescent="0.25">
      <c r="A176" s="1">
        <v>0.57291666666666663</v>
      </c>
      <c r="B176">
        <v>4297.6153846153848</v>
      </c>
      <c r="C176">
        <v>1</v>
      </c>
      <c r="D176">
        <f t="shared" si="16"/>
        <v>-0.89687274153268837</v>
      </c>
      <c r="E176">
        <f t="shared" si="17"/>
        <v>-0.44228869021900108</v>
      </c>
      <c r="F176">
        <f t="shared" si="18"/>
        <v>0.60876142900872099</v>
      </c>
      <c r="G176">
        <f t="shared" si="19"/>
        <v>0.79335334029123494</v>
      </c>
      <c r="H176">
        <f t="shared" si="20"/>
        <v>-0.19509032201612803</v>
      </c>
      <c r="I176">
        <f t="shared" si="21"/>
        <v>-0.98078528040323054</v>
      </c>
      <c r="J176">
        <f t="shared" si="22"/>
        <v>4330.8639439268918</v>
      </c>
      <c r="K176">
        <f t="shared" si="23"/>
        <v>-33.248559311507051</v>
      </c>
    </row>
    <row r="177" spans="1:11" x14ac:dyDescent="0.25">
      <c r="A177" s="1">
        <v>0.57638888888888895</v>
      </c>
      <c r="B177">
        <v>4271.5714285714284</v>
      </c>
      <c r="C177">
        <v>1</v>
      </c>
      <c r="D177">
        <f t="shared" si="16"/>
        <v>-0.8870108331782216</v>
      </c>
      <c r="E177">
        <f t="shared" si="17"/>
        <v>-0.46174861323503413</v>
      </c>
      <c r="F177">
        <f t="shared" si="18"/>
        <v>0.57357643635104572</v>
      </c>
      <c r="G177">
        <f t="shared" si="19"/>
        <v>0.81915204428899202</v>
      </c>
      <c r="H177">
        <f t="shared" si="20"/>
        <v>-0.13052619222005099</v>
      </c>
      <c r="I177">
        <f t="shared" si="21"/>
        <v>-0.99144486137381049</v>
      </c>
      <c r="J177">
        <f t="shared" si="22"/>
        <v>4327.0482305155265</v>
      </c>
      <c r="K177">
        <f t="shared" si="23"/>
        <v>-55.476801944098042</v>
      </c>
    </row>
    <row r="178" spans="1:11" x14ac:dyDescent="0.25">
      <c r="A178" s="1">
        <v>0.57986111111111105</v>
      </c>
      <c r="B178">
        <v>4258</v>
      </c>
      <c r="C178">
        <v>1</v>
      </c>
      <c r="D178">
        <f t="shared" si="16"/>
        <v>-0.87672675570750802</v>
      </c>
      <c r="E178">
        <f t="shared" si="17"/>
        <v>-0.48098876891938702</v>
      </c>
      <c r="F178">
        <f t="shared" si="18"/>
        <v>0.537299608346825</v>
      </c>
      <c r="G178">
        <f t="shared" si="19"/>
        <v>0.84339144581288494</v>
      </c>
      <c r="H178">
        <f t="shared" si="20"/>
        <v>-6.5403129230145629E-2</v>
      </c>
      <c r="I178">
        <f t="shared" si="21"/>
        <v>-0.99785892323860337</v>
      </c>
      <c r="J178">
        <f t="shared" si="22"/>
        <v>4323.9758454952153</v>
      </c>
      <c r="K178">
        <f t="shared" si="23"/>
        <v>-65.975845495215253</v>
      </c>
    </row>
    <row r="179" spans="1:11" x14ac:dyDescent="0.25">
      <c r="A179" s="1">
        <v>0.58333333333333337</v>
      </c>
      <c r="B179">
        <v>4258.1538461538457</v>
      </c>
      <c r="C179">
        <v>1</v>
      </c>
      <c r="D179">
        <f t="shared" si="16"/>
        <v>-0.8660254037844386</v>
      </c>
      <c r="E179">
        <f t="shared" si="17"/>
        <v>-0.50000000000000011</v>
      </c>
      <c r="F179">
        <f t="shared" si="18"/>
        <v>0.49999999999999972</v>
      </c>
      <c r="G179">
        <f t="shared" si="19"/>
        <v>0.86602540378443882</v>
      </c>
      <c r="H179">
        <f t="shared" si="20"/>
        <v>-4.28801959218017E-16</v>
      </c>
      <c r="I179">
        <f t="shared" si="21"/>
        <v>-1</v>
      </c>
      <c r="J179">
        <f t="shared" si="22"/>
        <v>4321.685315253535</v>
      </c>
      <c r="K179">
        <f t="shared" si="23"/>
        <v>-63.531469099689275</v>
      </c>
    </row>
    <row r="180" spans="1:11" x14ac:dyDescent="0.25">
      <c r="A180" s="1">
        <v>0.58680555555555558</v>
      </c>
      <c r="B180">
        <v>4242.3076923076924</v>
      </c>
      <c r="C180">
        <v>1</v>
      </c>
      <c r="D180">
        <f t="shared" si="16"/>
        <v>-0.85491187067294649</v>
      </c>
      <c r="E180">
        <f t="shared" si="17"/>
        <v>-0.51877325816052156</v>
      </c>
      <c r="F180">
        <f t="shared" si="18"/>
        <v>0.46174861323503369</v>
      </c>
      <c r="G180">
        <f t="shared" si="19"/>
        <v>0.88701083317822182</v>
      </c>
      <c r="H180">
        <f t="shared" si="20"/>
        <v>6.5403129230143006E-2</v>
      </c>
      <c r="I180">
        <f t="shared" si="21"/>
        <v>-0.99785892323860348</v>
      </c>
      <c r="J180">
        <f t="shared" si="22"/>
        <v>4320.2103584442939</v>
      </c>
      <c r="K180">
        <f t="shared" si="23"/>
        <v>-77.902666136601511</v>
      </c>
    </row>
    <row r="181" spans="1:11" x14ac:dyDescent="0.25">
      <c r="A181" s="1">
        <v>0.59027777777777779</v>
      </c>
      <c r="B181">
        <v>4254.5714285714284</v>
      </c>
      <c r="C181">
        <v>1</v>
      </c>
      <c r="D181">
        <f t="shared" si="16"/>
        <v>-0.84339144581288561</v>
      </c>
      <c r="E181">
        <f t="shared" si="17"/>
        <v>-0.53729960834682389</v>
      </c>
      <c r="F181">
        <f t="shared" si="18"/>
        <v>0.42261826174069927</v>
      </c>
      <c r="G181">
        <f t="shared" si="19"/>
        <v>0.90630778703665005</v>
      </c>
      <c r="H181">
        <f t="shared" si="20"/>
        <v>0.13052619222005191</v>
      </c>
      <c r="I181">
        <f t="shared" si="21"/>
        <v>-0.99144486137381038</v>
      </c>
      <c r="J181">
        <f t="shared" si="22"/>
        <v>4319.5798015523305</v>
      </c>
      <c r="K181">
        <f t="shared" si="23"/>
        <v>-65.008372980902095</v>
      </c>
    </row>
    <row r="182" spans="1:11" x14ac:dyDescent="0.25">
      <c r="A182" s="1">
        <v>0.59375</v>
      </c>
      <c r="B182">
        <v>4249.916666666667</v>
      </c>
      <c r="C182">
        <v>1</v>
      </c>
      <c r="D182">
        <f t="shared" si="16"/>
        <v>-0.83146961230254546</v>
      </c>
      <c r="E182">
        <f t="shared" si="17"/>
        <v>-0.55557023301960196</v>
      </c>
      <c r="F182">
        <f t="shared" si="18"/>
        <v>0.38268343236509045</v>
      </c>
      <c r="G182">
        <f t="shared" si="19"/>
        <v>0.92387953251128652</v>
      </c>
      <c r="H182">
        <f t="shared" si="20"/>
        <v>0.19509032201612719</v>
      </c>
      <c r="I182">
        <f t="shared" si="21"/>
        <v>-0.98078528040323065</v>
      </c>
      <c r="J182">
        <f t="shared" si="22"/>
        <v>4319.8175135353076</v>
      </c>
      <c r="K182">
        <f t="shared" si="23"/>
        <v>-69.900846868640656</v>
      </c>
    </row>
    <row r="183" spans="1:11" x14ac:dyDescent="0.25">
      <c r="A183" s="1">
        <v>0.59722222222222221</v>
      </c>
      <c r="B183">
        <v>4265.5384615384619</v>
      </c>
      <c r="C183">
        <v>1</v>
      </c>
      <c r="D183">
        <f t="shared" si="16"/>
        <v>-0.81915204428899202</v>
      </c>
      <c r="E183">
        <f t="shared" si="17"/>
        <v>-0.57357643635104583</v>
      </c>
      <c r="F183">
        <f t="shared" si="18"/>
        <v>0.34202014332566949</v>
      </c>
      <c r="G183">
        <f t="shared" si="19"/>
        <v>0.93969262078590809</v>
      </c>
      <c r="H183">
        <f t="shared" si="20"/>
        <v>0.25881904510252007</v>
      </c>
      <c r="I183">
        <f t="shared" si="21"/>
        <v>-0.96592582628906842</v>
      </c>
      <c r="J183">
        <f t="shared" si="22"/>
        <v>4320.9423596638271</v>
      </c>
      <c r="K183">
        <f t="shared" si="23"/>
        <v>-55.403898125365231</v>
      </c>
    </row>
    <row r="184" spans="1:11" x14ac:dyDescent="0.25">
      <c r="A184" s="1">
        <v>0.60069444444444442</v>
      </c>
      <c r="B184">
        <v>4198.625</v>
      </c>
      <c r="C184">
        <v>1</v>
      </c>
      <c r="D184">
        <f t="shared" si="16"/>
        <v>-0.80644460426748277</v>
      </c>
      <c r="E184">
        <f t="shared" si="17"/>
        <v>-0.59130964836358202</v>
      </c>
      <c r="F184">
        <f t="shared" si="18"/>
        <v>0.3007057995042739</v>
      </c>
      <c r="G184">
        <f t="shared" si="19"/>
        <v>0.95371695074822671</v>
      </c>
      <c r="H184">
        <f t="shared" si="20"/>
        <v>0.32143946530316125</v>
      </c>
      <c r="I184">
        <f t="shared" si="21"/>
        <v>-0.9469301294951058</v>
      </c>
      <c r="J184">
        <f t="shared" si="22"/>
        <v>4322.9681746049164</v>
      </c>
      <c r="K184">
        <f t="shared" si="23"/>
        <v>-124.34317460491638</v>
      </c>
    </row>
    <row r="185" spans="1:11" x14ac:dyDescent="0.25">
      <c r="A185" s="1">
        <v>0.60416666666666663</v>
      </c>
      <c r="B185">
        <v>4315.5384615384619</v>
      </c>
      <c r="C185">
        <v>1</v>
      </c>
      <c r="D185">
        <f t="shared" si="16"/>
        <v>-0.79335334029123539</v>
      </c>
      <c r="E185">
        <f t="shared" si="17"/>
        <v>-0.60876142900872032</v>
      </c>
      <c r="F185">
        <f t="shared" si="18"/>
        <v>0.25881904510252163</v>
      </c>
      <c r="G185">
        <f t="shared" si="19"/>
        <v>0.96592582628906809</v>
      </c>
      <c r="H185">
        <f t="shared" si="20"/>
        <v>0.38268343236508978</v>
      </c>
      <c r="I185">
        <f t="shared" si="21"/>
        <v>-0.92387953251128674</v>
      </c>
      <c r="J185">
        <f t="shared" si="22"/>
        <v>4325.9037547180124</v>
      </c>
      <c r="K185">
        <f t="shared" si="23"/>
        <v>-10.365293179550463</v>
      </c>
    </row>
    <row r="186" spans="1:11" x14ac:dyDescent="0.25">
      <c r="A186" s="1">
        <v>0.60763888888888895</v>
      </c>
      <c r="B186">
        <v>4309.416666666667</v>
      </c>
      <c r="C186">
        <v>1</v>
      </c>
      <c r="D186">
        <f t="shared" si="16"/>
        <v>-0.7798844830928815</v>
      </c>
      <c r="E186">
        <f t="shared" si="17"/>
        <v>-0.62592347218405942</v>
      </c>
      <c r="F186">
        <f t="shared" si="18"/>
        <v>0.21643961393810207</v>
      </c>
      <c r="G186">
        <f t="shared" si="19"/>
        <v>0.97629600711993358</v>
      </c>
      <c r="H186">
        <f t="shared" si="20"/>
        <v>0.44228869021900319</v>
      </c>
      <c r="I186">
        <f t="shared" si="21"/>
        <v>-0.89687274153268737</v>
      </c>
      <c r="J186">
        <f t="shared" si="22"/>
        <v>4329.7528694568509</v>
      </c>
      <c r="K186">
        <f t="shared" si="23"/>
        <v>-20.336202790183961</v>
      </c>
    </row>
    <row r="187" spans="1:11" x14ac:dyDescent="0.25">
      <c r="A187" s="1">
        <v>0.61111111111111105</v>
      </c>
      <c r="B187">
        <v>4345.5</v>
      </c>
      <c r="C187">
        <v>1</v>
      </c>
      <c r="D187">
        <f t="shared" si="16"/>
        <v>-0.76604444311897835</v>
      </c>
      <c r="E187">
        <f t="shared" si="17"/>
        <v>-0.64278760968653892</v>
      </c>
      <c r="F187">
        <f t="shared" si="18"/>
        <v>0.17364817766693133</v>
      </c>
      <c r="G187">
        <f t="shared" si="19"/>
        <v>0.98480775301220791</v>
      </c>
      <c r="H187">
        <f t="shared" si="20"/>
        <v>0.49999999999999756</v>
      </c>
      <c r="I187">
        <f t="shared" si="21"/>
        <v>-0.86602540378444004</v>
      </c>
      <c r="J187">
        <f t="shared" si="22"/>
        <v>4334.5142916958866</v>
      </c>
      <c r="K187">
        <f t="shared" si="23"/>
        <v>10.985708304113359</v>
      </c>
    </row>
    <row r="188" spans="1:11" x14ac:dyDescent="0.25">
      <c r="A188" s="1">
        <v>0.61458333333333337</v>
      </c>
      <c r="B188">
        <v>4302.6923076923076</v>
      </c>
      <c r="C188">
        <v>1</v>
      </c>
      <c r="D188">
        <f t="shared" si="16"/>
        <v>-0.7518398074789775</v>
      </c>
      <c r="E188">
        <f t="shared" si="17"/>
        <v>-0.65934581510006884</v>
      </c>
      <c r="F188">
        <f t="shared" si="18"/>
        <v>0.13052619222005174</v>
      </c>
      <c r="G188">
        <f t="shared" si="19"/>
        <v>0.99144486137381038</v>
      </c>
      <c r="H188">
        <f t="shared" si="20"/>
        <v>0.55557023301960162</v>
      </c>
      <c r="I188">
        <f t="shared" si="21"/>
        <v>-0.83146961230254557</v>
      </c>
      <c r="J188">
        <f t="shared" si="22"/>
        <v>4340.1818467259809</v>
      </c>
      <c r="K188">
        <f t="shared" si="23"/>
        <v>-37.489539033673282</v>
      </c>
    </row>
    <row r="189" spans="1:11" x14ac:dyDescent="0.25">
      <c r="A189" s="1">
        <v>0.61805555555555558</v>
      </c>
      <c r="B189">
        <v>4352.6428571428569</v>
      </c>
      <c r="C189">
        <v>1</v>
      </c>
      <c r="D189">
        <f t="shared" si="16"/>
        <v>-0.73727733681012408</v>
      </c>
      <c r="E189">
        <f t="shared" si="17"/>
        <v>-0.67559020761566013</v>
      </c>
      <c r="F189">
        <f t="shared" si="18"/>
        <v>8.7155742747658374E-2</v>
      </c>
      <c r="G189">
        <f t="shared" si="19"/>
        <v>0.99619469809174555</v>
      </c>
      <c r="H189">
        <f t="shared" si="20"/>
        <v>0.60876142900872043</v>
      </c>
      <c r="I189">
        <f t="shared" si="21"/>
        <v>-0.79335334029123539</v>
      </c>
      <c r="J189">
        <f t="shared" si="22"/>
        <v>4346.7444795916635</v>
      </c>
      <c r="K189">
        <f t="shared" si="23"/>
        <v>5.8983775511933345</v>
      </c>
    </row>
    <row r="190" spans="1:11" x14ac:dyDescent="0.25">
      <c r="A190" s="1">
        <v>0.62152777777777779</v>
      </c>
      <c r="B190">
        <v>4301.7142857142853</v>
      </c>
      <c r="C190">
        <v>1</v>
      </c>
      <c r="D190">
        <f t="shared" si="16"/>
        <v>-0.72236396205975562</v>
      </c>
      <c r="E190">
        <f t="shared" si="17"/>
        <v>-0.69151305578226929</v>
      </c>
      <c r="F190">
        <f t="shared" si="18"/>
        <v>4.3619387365336257E-2</v>
      </c>
      <c r="G190">
        <f t="shared" si="19"/>
        <v>0.9990482215818578</v>
      </c>
      <c r="H190">
        <f t="shared" si="20"/>
        <v>0.65934581510006895</v>
      </c>
      <c r="I190">
        <f t="shared" si="21"/>
        <v>-0.75183980747897738</v>
      </c>
      <c r="J190">
        <f t="shared" si="22"/>
        <v>4354.1863403714151</v>
      </c>
      <c r="K190">
        <f t="shared" si="23"/>
        <v>-52.472054657129775</v>
      </c>
    </row>
    <row r="191" spans="1:11" x14ac:dyDescent="0.25">
      <c r="A191" s="1">
        <v>0.62153935185185183</v>
      </c>
      <c r="B191">
        <v>4403.5714285714284</v>
      </c>
      <c r="C191">
        <v>1</v>
      </c>
      <c r="D191">
        <f t="shared" si="16"/>
        <v>-0.7223136719011739</v>
      </c>
      <c r="E191">
        <f t="shared" si="17"/>
        <v>-0.69156558574342264</v>
      </c>
      <c r="F191">
        <f t="shared" si="18"/>
        <v>4.3474081230713411E-2</v>
      </c>
      <c r="G191">
        <f t="shared" si="19"/>
        <v>0.99905455519763553</v>
      </c>
      <c r="H191">
        <f t="shared" si="20"/>
        <v>0.65950982540859959</v>
      </c>
      <c r="I191">
        <f t="shared" si="21"/>
        <v>-0.75169594264537476</v>
      </c>
      <c r="J191">
        <f t="shared" si="22"/>
        <v>4354.212595186099</v>
      </c>
      <c r="K191">
        <f t="shared" si="23"/>
        <v>49.35883338532949</v>
      </c>
    </row>
    <row r="192" spans="1:11" x14ac:dyDescent="0.25">
      <c r="A192" s="1">
        <v>0.625</v>
      </c>
      <c r="B192">
        <v>4416.6923076923076</v>
      </c>
      <c r="C192">
        <v>1</v>
      </c>
      <c r="D192">
        <f t="shared" si="16"/>
        <v>-0.70710678118654768</v>
      </c>
      <c r="E192">
        <f t="shared" si="17"/>
        <v>-0.70710678118654746</v>
      </c>
      <c r="F192">
        <f t="shared" si="18"/>
        <v>3.06287113727155E-16</v>
      </c>
      <c r="G192">
        <f t="shared" si="19"/>
        <v>1</v>
      </c>
      <c r="H192">
        <f t="shared" si="20"/>
        <v>0.70710678118654657</v>
      </c>
      <c r="I192">
        <f t="shared" si="21"/>
        <v>-0.70710678118654846</v>
      </c>
      <c r="J192">
        <f t="shared" si="22"/>
        <v>4362.4868869335533</v>
      </c>
      <c r="K192">
        <f t="shared" si="23"/>
        <v>54.205420758754371</v>
      </c>
    </row>
    <row r="193" spans="1:11" x14ac:dyDescent="0.25">
      <c r="A193" s="1">
        <v>0.62847222222222221</v>
      </c>
      <c r="B193">
        <v>4406.4615384615381</v>
      </c>
      <c r="C193">
        <v>1</v>
      </c>
      <c r="D193">
        <f t="shared" si="16"/>
        <v>-0.69151305578226951</v>
      </c>
      <c r="E193">
        <f t="shared" si="17"/>
        <v>-0.7223639620597555</v>
      </c>
      <c r="F193">
        <f t="shared" si="18"/>
        <v>-4.3619387365335646E-2</v>
      </c>
      <c r="G193">
        <f t="shared" si="19"/>
        <v>0.9990482215818578</v>
      </c>
      <c r="H193">
        <f t="shared" si="20"/>
        <v>0.75183980747897672</v>
      </c>
      <c r="I193">
        <f t="shared" si="21"/>
        <v>-0.65934581510006962</v>
      </c>
      <c r="J193">
        <f t="shared" si="22"/>
        <v>4371.6210046335646</v>
      </c>
      <c r="K193">
        <f t="shared" si="23"/>
        <v>34.840533827973559</v>
      </c>
    </row>
    <row r="194" spans="1:11" x14ac:dyDescent="0.25">
      <c r="A194" s="1">
        <v>0.63194444444444442</v>
      </c>
      <c r="B194">
        <v>4436.4285714285716</v>
      </c>
      <c r="C194">
        <v>1</v>
      </c>
      <c r="D194">
        <f t="shared" si="16"/>
        <v>-0.67559020761566035</v>
      </c>
      <c r="E194">
        <f t="shared" si="17"/>
        <v>-0.73727733681012386</v>
      </c>
      <c r="F194">
        <f t="shared" si="18"/>
        <v>-8.7155742747657763E-2</v>
      </c>
      <c r="G194">
        <f t="shared" si="19"/>
        <v>0.99619469809174555</v>
      </c>
      <c r="H194">
        <f t="shared" si="20"/>
        <v>0.79335334029123483</v>
      </c>
      <c r="I194">
        <f t="shared" si="21"/>
        <v>-0.6087614290087211</v>
      </c>
      <c r="J194">
        <f t="shared" si="22"/>
        <v>4381.5591423546057</v>
      </c>
      <c r="K194">
        <f t="shared" si="23"/>
        <v>54.869429073965875</v>
      </c>
    </row>
    <row r="195" spans="1:11" x14ac:dyDescent="0.25">
      <c r="A195" s="1">
        <v>0.63541666666666663</v>
      </c>
      <c r="B195">
        <v>4444.166666666667</v>
      </c>
      <c r="C195">
        <v>1</v>
      </c>
      <c r="D195">
        <f t="shared" si="16"/>
        <v>-0.65934581510006907</v>
      </c>
      <c r="E195">
        <f t="shared" si="17"/>
        <v>-0.75183980747897727</v>
      </c>
      <c r="F195">
        <f t="shared" si="18"/>
        <v>-0.13052619222005113</v>
      </c>
      <c r="G195">
        <f t="shared" si="19"/>
        <v>0.99144486137381049</v>
      </c>
      <c r="H195">
        <f t="shared" si="20"/>
        <v>0.83146961230254512</v>
      </c>
      <c r="I195">
        <f t="shared" si="21"/>
        <v>-0.5555702330196024</v>
      </c>
      <c r="J195">
        <f t="shared" si="22"/>
        <v>4392.2674642313104</v>
      </c>
      <c r="K195">
        <f t="shared" si="23"/>
        <v>51.899202435356528</v>
      </c>
    </row>
    <row r="196" spans="1:11" x14ac:dyDescent="0.25">
      <c r="A196" s="1">
        <v>0.63888888888888895</v>
      </c>
      <c r="B196">
        <v>4470.1538461538457</v>
      </c>
      <c r="C196">
        <v>1</v>
      </c>
      <c r="D196">
        <f t="shared" si="16"/>
        <v>-0.64278760968653881</v>
      </c>
      <c r="E196">
        <f t="shared" si="17"/>
        <v>-0.76604444311897846</v>
      </c>
      <c r="F196">
        <f t="shared" si="18"/>
        <v>-0.17364817766693161</v>
      </c>
      <c r="G196">
        <f t="shared" si="19"/>
        <v>0.9848077530122078</v>
      </c>
      <c r="H196">
        <f t="shared" si="20"/>
        <v>0.8660254037844396</v>
      </c>
      <c r="I196">
        <f t="shared" si="21"/>
        <v>-0.49999999999999833</v>
      </c>
      <c r="J196">
        <f t="shared" si="22"/>
        <v>4403.7080163386563</v>
      </c>
      <c r="K196">
        <f t="shared" si="23"/>
        <v>66.445829815189427</v>
      </c>
    </row>
    <row r="197" spans="1:11" x14ac:dyDescent="0.25">
      <c r="A197" s="1">
        <v>0.64236111111111105</v>
      </c>
      <c r="B197">
        <v>4442.1428571428569</v>
      </c>
      <c r="C197">
        <v>1</v>
      </c>
      <c r="D197">
        <f t="shared" si="16"/>
        <v>-0.62592347218405964</v>
      </c>
      <c r="E197">
        <f t="shared" si="17"/>
        <v>-0.77988448309288139</v>
      </c>
      <c r="F197">
        <f t="shared" si="18"/>
        <v>-0.21643961393810146</v>
      </c>
      <c r="G197">
        <f t="shared" si="19"/>
        <v>0.9762960071199337</v>
      </c>
      <c r="H197">
        <f t="shared" si="20"/>
        <v>0.89687274153268692</v>
      </c>
      <c r="I197">
        <f t="shared" si="21"/>
        <v>-0.44228869021900402</v>
      </c>
      <c r="J197">
        <f t="shared" si="22"/>
        <v>4415.838907572328</v>
      </c>
      <c r="K197">
        <f t="shared" si="23"/>
        <v>26.303949570528857</v>
      </c>
    </row>
    <row r="198" spans="1:11" x14ac:dyDescent="0.25">
      <c r="A198" s="1">
        <v>0.6423726851851852</v>
      </c>
      <c r="B198">
        <v>4491.2857142857147</v>
      </c>
      <c r="C198">
        <v>1</v>
      </c>
      <c r="D198">
        <f t="shared" si="16"/>
        <v>-0.6258667557289489</v>
      </c>
      <c r="E198">
        <f t="shared" si="17"/>
        <v>-0.7799299994700295</v>
      </c>
      <c r="F198">
        <f t="shared" si="18"/>
        <v>-0.2165816081466404</v>
      </c>
      <c r="G198">
        <f t="shared" si="19"/>
        <v>0.97626451692797644</v>
      </c>
      <c r="H198">
        <f t="shared" si="20"/>
        <v>0.89696921261154194</v>
      </c>
      <c r="I198">
        <f t="shared" si="21"/>
        <v>-0.44209301241597393</v>
      </c>
      <c r="J198">
        <f t="shared" si="22"/>
        <v>4415.8804483261192</v>
      </c>
      <c r="K198">
        <f t="shared" si="23"/>
        <v>75.405265959595454</v>
      </c>
    </row>
    <row r="199" spans="1:11" x14ac:dyDescent="0.25">
      <c r="A199" s="1">
        <v>0.64583333333333337</v>
      </c>
      <c r="B199">
        <v>4517.3076923076924</v>
      </c>
      <c r="C199">
        <v>1</v>
      </c>
      <c r="D199">
        <f t="shared" si="16"/>
        <v>-0.60876142900872088</v>
      </c>
      <c r="E199">
        <f t="shared" si="17"/>
        <v>-0.79335334029123494</v>
      </c>
      <c r="F199">
        <f t="shared" si="18"/>
        <v>-0.25881904510252018</v>
      </c>
      <c r="G199">
        <f t="shared" si="19"/>
        <v>0.96592582628906842</v>
      </c>
      <c r="H199">
        <f t="shared" si="20"/>
        <v>0.92387953251128641</v>
      </c>
      <c r="I199">
        <f t="shared" si="21"/>
        <v>-0.38268343236509061</v>
      </c>
      <c r="J199">
        <f t="shared" si="22"/>
        <v>4428.6145038951727</v>
      </c>
      <c r="K199">
        <f t="shared" si="23"/>
        <v>88.693188412519703</v>
      </c>
    </row>
    <row r="200" spans="1:11" x14ac:dyDescent="0.25">
      <c r="A200" s="1">
        <v>0.64930555555555558</v>
      </c>
      <c r="B200">
        <v>4510.6428571428569</v>
      </c>
      <c r="C200">
        <v>1</v>
      </c>
      <c r="D200">
        <f t="shared" si="16"/>
        <v>-0.59130964836358224</v>
      </c>
      <c r="E200">
        <f t="shared" si="17"/>
        <v>-0.80644460426748266</v>
      </c>
      <c r="F200">
        <f t="shared" si="18"/>
        <v>-0.30070579950427334</v>
      </c>
      <c r="G200">
        <f t="shared" si="19"/>
        <v>0.95371695074822682</v>
      </c>
      <c r="H200">
        <f t="shared" si="20"/>
        <v>0.94693012949510547</v>
      </c>
      <c r="I200">
        <f t="shared" si="21"/>
        <v>-0.32143946530316209</v>
      </c>
      <c r="J200">
        <f t="shared" si="22"/>
        <v>4441.9856350761547</v>
      </c>
      <c r="K200">
        <f t="shared" si="23"/>
        <v>68.657222066702161</v>
      </c>
    </row>
    <row r="201" spans="1:11" x14ac:dyDescent="0.25">
      <c r="A201" s="1">
        <v>0.65277777777777779</v>
      </c>
      <c r="B201">
        <v>4516</v>
      </c>
      <c r="C201">
        <v>1</v>
      </c>
      <c r="D201">
        <f t="shared" si="16"/>
        <v>-0.57357643635104638</v>
      </c>
      <c r="E201">
        <f t="shared" si="17"/>
        <v>-0.81915204428899158</v>
      </c>
      <c r="F201">
        <f t="shared" si="18"/>
        <v>-0.34202014332566805</v>
      </c>
      <c r="G201">
        <f t="shared" si="19"/>
        <v>0.93969262078590865</v>
      </c>
      <c r="H201">
        <f t="shared" si="20"/>
        <v>0.9659258262890682</v>
      </c>
      <c r="I201">
        <f t="shared" si="21"/>
        <v>-0.25881904510252096</v>
      </c>
      <c r="J201">
        <f t="shared" si="22"/>
        <v>4455.8998130038754</v>
      </c>
      <c r="K201">
        <f t="shared" si="23"/>
        <v>60.100186996124648</v>
      </c>
    </row>
    <row r="202" spans="1:11" x14ac:dyDescent="0.25">
      <c r="A202" s="1">
        <v>0.65625</v>
      </c>
      <c r="B202">
        <v>4519.6153846153848</v>
      </c>
      <c r="C202">
        <v>1</v>
      </c>
      <c r="D202">
        <f t="shared" si="16"/>
        <v>-0.55557023301960218</v>
      </c>
      <c r="E202">
        <f t="shared" si="17"/>
        <v>-0.83146961230254524</v>
      </c>
      <c r="F202">
        <f t="shared" si="18"/>
        <v>-0.38268343236508989</v>
      </c>
      <c r="G202">
        <f t="shared" si="19"/>
        <v>0.92387953251128674</v>
      </c>
      <c r="H202">
        <f t="shared" si="20"/>
        <v>0.98078528040323043</v>
      </c>
      <c r="I202">
        <f t="shared" si="21"/>
        <v>-0.19509032201612808</v>
      </c>
      <c r="J202">
        <f t="shared" si="22"/>
        <v>4470.3014606162924</v>
      </c>
      <c r="K202">
        <f t="shared" si="23"/>
        <v>49.313923999092367</v>
      </c>
    </row>
    <row r="203" spans="1:11" x14ac:dyDescent="0.25">
      <c r="A203" s="1">
        <v>0.65972222222222221</v>
      </c>
      <c r="B203">
        <v>4535.25</v>
      </c>
      <c r="C203">
        <v>1</v>
      </c>
      <c r="D203">
        <f t="shared" ref="D203:D266" si="24">COS(D$8*$A203*PI()*2)</f>
        <v>-0.53729960834682422</v>
      </c>
      <c r="E203">
        <f t="shared" ref="E203:E266" si="25">SIN(E$8*$A203*PI()*2)</f>
        <v>-0.8433914458128855</v>
      </c>
      <c r="F203">
        <f t="shared" ref="F203:F266" si="26">COS(F$8*$A203*PI()*2)</f>
        <v>-0.42261826174069872</v>
      </c>
      <c r="G203">
        <f t="shared" ref="G203:G266" si="27">SIN(G$8*$A203*PI()*2)</f>
        <v>0.90630778703665027</v>
      </c>
      <c r="H203">
        <f t="shared" ref="H203:H266" si="28">COS(H$8*$A203*PI()*2)</f>
        <v>0.99144486137381027</v>
      </c>
      <c r="I203">
        <f t="shared" ref="I203:I266" si="29">SIN(I$8*$A203*PI()*2)</f>
        <v>-0.13052619222005279</v>
      </c>
      <c r="J203">
        <f t="shared" ref="J203:J266" si="30">SUMPRODUCT($C$6:$I$6,C203:I203)</f>
        <v>4485.1321504521256</v>
      </c>
      <c r="K203">
        <f t="shared" ref="K203:K266" si="31">B203-J203</f>
        <v>50.117849547874357</v>
      </c>
    </row>
    <row r="204" spans="1:11" x14ac:dyDescent="0.25">
      <c r="A204" s="1">
        <v>0.66319444444444442</v>
      </c>
      <c r="B204">
        <v>4545.25</v>
      </c>
      <c r="C204">
        <v>1</v>
      </c>
      <c r="D204">
        <f t="shared" si="24"/>
        <v>-0.51877325816052144</v>
      </c>
      <c r="E204">
        <f t="shared" si="25"/>
        <v>-0.85491187067294661</v>
      </c>
      <c r="F204">
        <f t="shared" si="26"/>
        <v>-0.46174861323503397</v>
      </c>
      <c r="G204">
        <f t="shared" si="27"/>
        <v>0.88701083317822171</v>
      </c>
      <c r="H204">
        <f t="shared" si="28"/>
        <v>0.99785892323860348</v>
      </c>
      <c r="I204">
        <f t="shared" si="29"/>
        <v>-6.5403129230143922E-2</v>
      </c>
      <c r="J204">
        <f t="shared" si="30"/>
        <v>4500.3308517974265</v>
      </c>
      <c r="K204">
        <f t="shared" si="31"/>
        <v>44.919148202573524</v>
      </c>
    </row>
    <row r="205" spans="1:11" x14ac:dyDescent="0.25">
      <c r="A205" s="1">
        <v>0.66666666666666663</v>
      </c>
      <c r="B205">
        <v>4608.4615384615381</v>
      </c>
      <c r="C205">
        <v>1</v>
      </c>
      <c r="D205">
        <f t="shared" si="24"/>
        <v>-0.50000000000000044</v>
      </c>
      <c r="E205">
        <f t="shared" si="25"/>
        <v>-0.86602540378443837</v>
      </c>
      <c r="F205">
        <f t="shared" si="26"/>
        <v>-0.49999999999999922</v>
      </c>
      <c r="G205">
        <f t="shared" si="27"/>
        <v>0.86602540378443915</v>
      </c>
      <c r="H205">
        <f t="shared" si="28"/>
        <v>1</v>
      </c>
      <c r="I205">
        <f t="shared" si="29"/>
        <v>-4.90059381963448E-16</v>
      </c>
      <c r="J205">
        <f t="shared" si="30"/>
        <v>4515.8341853733582</v>
      </c>
      <c r="K205">
        <f t="shared" si="31"/>
        <v>92.627353088179916</v>
      </c>
    </row>
    <row r="206" spans="1:11" x14ac:dyDescent="0.25">
      <c r="A206" s="1">
        <v>0.67013888888888884</v>
      </c>
      <c r="B206">
        <v>4545.583333333333</v>
      </c>
      <c r="C206">
        <v>1</v>
      </c>
      <c r="D206">
        <f t="shared" si="24"/>
        <v>-0.48098876891938769</v>
      </c>
      <c r="E206">
        <f t="shared" si="25"/>
        <v>-0.87672675570750769</v>
      </c>
      <c r="F206">
        <f t="shared" si="26"/>
        <v>-0.53729960834682378</v>
      </c>
      <c r="G206">
        <f t="shared" si="27"/>
        <v>0.84339144581288572</v>
      </c>
      <c r="H206">
        <f t="shared" si="28"/>
        <v>0.99785892323860359</v>
      </c>
      <c r="I206">
        <f t="shared" si="29"/>
        <v>6.5403129230141174E-2</v>
      </c>
      <c r="J206">
        <f t="shared" si="30"/>
        <v>4531.5766844881173</v>
      </c>
      <c r="K206">
        <f t="shared" si="31"/>
        <v>14.00664884521575</v>
      </c>
    </row>
    <row r="207" spans="1:11" x14ac:dyDescent="0.25">
      <c r="A207" s="1">
        <v>0.67361111111111116</v>
      </c>
      <c r="B207">
        <v>4601.3846153846152</v>
      </c>
      <c r="C207">
        <v>1</v>
      </c>
      <c r="D207">
        <f t="shared" si="24"/>
        <v>-0.46174861323503358</v>
      </c>
      <c r="E207">
        <f t="shared" si="25"/>
        <v>-0.88701083317822182</v>
      </c>
      <c r="F207">
        <f t="shared" si="26"/>
        <v>-0.57357643635104671</v>
      </c>
      <c r="G207">
        <f t="shared" si="27"/>
        <v>0.81915204428899135</v>
      </c>
      <c r="H207">
        <f t="shared" si="28"/>
        <v>0.99144486137381038</v>
      </c>
      <c r="I207">
        <f t="shared" si="29"/>
        <v>0.13052619222005182</v>
      </c>
      <c r="J207">
        <f t="shared" si="30"/>
        <v>4547.49106155759</v>
      </c>
      <c r="K207">
        <f t="shared" si="31"/>
        <v>53.893553827025244</v>
      </c>
    </row>
    <row r="208" spans="1:11" x14ac:dyDescent="0.25">
      <c r="A208" s="1">
        <v>0.67708333333333337</v>
      </c>
      <c r="B208">
        <v>4579.916666666667</v>
      </c>
      <c r="C208">
        <v>1</v>
      </c>
      <c r="D208">
        <f t="shared" si="24"/>
        <v>-0.44228869021900136</v>
      </c>
      <c r="E208">
        <f t="shared" si="25"/>
        <v>-0.89687274153268826</v>
      </c>
      <c r="F208">
        <f t="shared" si="26"/>
        <v>-0.60876142900872054</v>
      </c>
      <c r="G208">
        <f t="shared" si="27"/>
        <v>0.79335334029123528</v>
      </c>
      <c r="H208">
        <f t="shared" si="28"/>
        <v>0.98078528040323065</v>
      </c>
      <c r="I208">
        <f t="shared" si="29"/>
        <v>0.19509032201612714</v>
      </c>
      <c r="J208">
        <f t="shared" si="30"/>
        <v>4563.5084788854629</v>
      </c>
      <c r="K208">
        <f t="shared" si="31"/>
        <v>16.408187781204106</v>
      </c>
    </row>
    <row r="209" spans="1:11" x14ac:dyDescent="0.25">
      <c r="A209" s="1">
        <v>0.68055555555555547</v>
      </c>
      <c r="B209">
        <v>4644.2142857142853</v>
      </c>
      <c r="C209">
        <v>1</v>
      </c>
      <c r="D209">
        <f t="shared" si="24"/>
        <v>-0.42261826174069994</v>
      </c>
      <c r="E209">
        <f t="shared" si="25"/>
        <v>-0.90630778703664971</v>
      </c>
      <c r="F209">
        <f t="shared" si="26"/>
        <v>-0.64278760968653847</v>
      </c>
      <c r="G209">
        <f t="shared" si="27"/>
        <v>0.76604444311897879</v>
      </c>
      <c r="H209">
        <f t="shared" si="28"/>
        <v>0.96592582628906853</v>
      </c>
      <c r="I209">
        <f t="shared" si="29"/>
        <v>0.25881904510252002</v>
      </c>
      <c r="J209">
        <f t="shared" si="30"/>
        <v>4579.5588225844913</v>
      </c>
      <c r="K209">
        <f t="shared" si="31"/>
        <v>64.655463129794043</v>
      </c>
    </row>
    <row r="210" spans="1:11" x14ac:dyDescent="0.25">
      <c r="A210" s="1">
        <v>0.68402777777777779</v>
      </c>
      <c r="B210">
        <v>4611.5555555555557</v>
      </c>
      <c r="C210">
        <v>1</v>
      </c>
      <c r="D210">
        <f t="shared" si="24"/>
        <v>-0.40274668985873735</v>
      </c>
      <c r="E210">
        <f t="shared" si="25"/>
        <v>-0.9153114791194471</v>
      </c>
      <c r="F210">
        <f t="shared" si="26"/>
        <v>-0.67559020761566002</v>
      </c>
      <c r="G210">
        <f t="shared" si="27"/>
        <v>0.7372773368101242</v>
      </c>
      <c r="H210">
        <f t="shared" si="28"/>
        <v>0.9469301294951058</v>
      </c>
      <c r="I210">
        <f t="shared" si="29"/>
        <v>0.3214394653031612</v>
      </c>
      <c r="J210">
        <f t="shared" si="30"/>
        <v>4595.5709785161689</v>
      </c>
      <c r="K210">
        <f t="shared" si="31"/>
        <v>15.98457703938675</v>
      </c>
    </row>
    <row r="211" spans="1:11" x14ac:dyDescent="0.25">
      <c r="A211" s="1">
        <v>0.6875</v>
      </c>
      <c r="B211">
        <v>4678.25</v>
      </c>
      <c r="C211">
        <v>1</v>
      </c>
      <c r="D211">
        <f t="shared" si="24"/>
        <v>-0.38268343236509034</v>
      </c>
      <c r="E211">
        <f t="shared" si="25"/>
        <v>-0.92387953251128652</v>
      </c>
      <c r="F211">
        <f t="shared" si="26"/>
        <v>-0.70710678118654668</v>
      </c>
      <c r="G211">
        <f t="shared" si="27"/>
        <v>0.70710678118654835</v>
      </c>
      <c r="H211">
        <f t="shared" si="28"/>
        <v>0.92387953251128674</v>
      </c>
      <c r="I211">
        <f t="shared" si="29"/>
        <v>0.38268343236508973</v>
      </c>
      <c r="J211">
        <f t="shared" si="30"/>
        <v>4611.4731091263875</v>
      </c>
      <c r="K211">
        <f t="shared" si="31"/>
        <v>66.776890873612501</v>
      </c>
    </row>
    <row r="212" spans="1:11" x14ac:dyDescent="0.25">
      <c r="A212" s="1">
        <v>0.69097222222222221</v>
      </c>
      <c r="B212">
        <v>4702.0714285714284</v>
      </c>
      <c r="C212">
        <v>1</v>
      </c>
      <c r="D212">
        <f t="shared" si="24"/>
        <v>-0.3624380382837018</v>
      </c>
      <c r="E212">
        <f t="shared" si="25"/>
        <v>-0.93200786928279844</v>
      </c>
      <c r="F212">
        <f t="shared" si="26"/>
        <v>-0.73727733681012375</v>
      </c>
      <c r="G212">
        <f t="shared" si="27"/>
        <v>0.67559020761566058</v>
      </c>
      <c r="H212">
        <f t="shared" si="28"/>
        <v>0.89687274153268892</v>
      </c>
      <c r="I212">
        <f t="shared" si="29"/>
        <v>0.44228869021899997</v>
      </c>
      <c r="J212">
        <f t="shared" si="30"/>
        <v>4627.1929300596839</v>
      </c>
      <c r="K212">
        <f t="shared" si="31"/>
        <v>74.87849851174451</v>
      </c>
    </row>
    <row r="213" spans="1:11" x14ac:dyDescent="0.25">
      <c r="A213" s="1">
        <v>0.69444444444444453</v>
      </c>
      <c r="B213">
        <v>4703.1538461538457</v>
      </c>
      <c r="C213">
        <v>1</v>
      </c>
      <c r="D213">
        <f t="shared" si="24"/>
        <v>-0.34202014332566855</v>
      </c>
      <c r="E213">
        <f t="shared" si="25"/>
        <v>-0.93969262078590843</v>
      </c>
      <c r="F213">
        <f t="shared" si="26"/>
        <v>-0.76604444311897835</v>
      </c>
      <c r="G213">
        <f t="shared" si="27"/>
        <v>0.64278760968653903</v>
      </c>
      <c r="H213">
        <f t="shared" si="28"/>
        <v>0.86602540378443826</v>
      </c>
      <c r="I213">
        <f t="shared" si="29"/>
        <v>0.50000000000000056</v>
      </c>
      <c r="J213">
        <f t="shared" si="30"/>
        <v>4642.6579854443071</v>
      </c>
      <c r="K213">
        <f t="shared" si="31"/>
        <v>60.495860709538647</v>
      </c>
    </row>
    <row r="214" spans="1:11" x14ac:dyDescent="0.25">
      <c r="A214" s="1">
        <v>0.69791666666666663</v>
      </c>
      <c r="B214">
        <v>4712</v>
      </c>
      <c r="C214">
        <v>1</v>
      </c>
      <c r="D214">
        <f t="shared" si="24"/>
        <v>-0.32143946530316181</v>
      </c>
      <c r="E214">
        <f t="shared" si="25"/>
        <v>-0.94693012949510558</v>
      </c>
      <c r="F214">
        <f t="shared" si="26"/>
        <v>-0.79335334029123483</v>
      </c>
      <c r="G214">
        <f t="shared" si="27"/>
        <v>0.60876142900872099</v>
      </c>
      <c r="H214">
        <f t="shared" si="28"/>
        <v>0.83146961230254568</v>
      </c>
      <c r="I214">
        <f t="shared" si="29"/>
        <v>0.55557023301960162</v>
      </c>
      <c r="J214">
        <f t="shared" si="30"/>
        <v>4657.7959207545528</v>
      </c>
      <c r="K214">
        <f t="shared" si="31"/>
        <v>54.204079245447247</v>
      </c>
    </row>
    <row r="215" spans="1:11" x14ac:dyDescent="0.25">
      <c r="A215" s="1">
        <v>0.70138888888888884</v>
      </c>
      <c r="B215">
        <v>4714.5</v>
      </c>
      <c r="C215">
        <v>1</v>
      </c>
      <c r="D215">
        <f t="shared" si="24"/>
        <v>-0.30070579950427379</v>
      </c>
      <c r="E215">
        <f t="shared" si="25"/>
        <v>-0.95371695074822671</v>
      </c>
      <c r="F215">
        <f t="shared" si="26"/>
        <v>-0.81915204428899102</v>
      </c>
      <c r="G215">
        <f t="shared" si="27"/>
        <v>0.57357643635104727</v>
      </c>
      <c r="H215">
        <f t="shared" si="28"/>
        <v>0.7933533402912365</v>
      </c>
      <c r="I215">
        <f t="shared" si="29"/>
        <v>0.60876142900871899</v>
      </c>
      <c r="J215">
        <f t="shared" si="30"/>
        <v>4672.5347521756466</v>
      </c>
      <c r="K215">
        <f t="shared" si="31"/>
        <v>41.965247824353355</v>
      </c>
    </row>
    <row r="216" spans="1:11" x14ac:dyDescent="0.25">
      <c r="A216" s="1">
        <v>0.70486111111111116</v>
      </c>
      <c r="B216">
        <v>4720.8999999999996</v>
      </c>
      <c r="C216">
        <v>1</v>
      </c>
      <c r="D216">
        <f t="shared" si="24"/>
        <v>-0.27982901403099236</v>
      </c>
      <c r="E216">
        <f t="shared" si="25"/>
        <v>-0.9600498543859286</v>
      </c>
      <c r="F216">
        <f t="shared" si="26"/>
        <v>-0.84339144581288539</v>
      </c>
      <c r="G216">
        <f t="shared" si="27"/>
        <v>0.53729960834682433</v>
      </c>
      <c r="H216">
        <f t="shared" si="28"/>
        <v>0.75183980747897738</v>
      </c>
      <c r="I216">
        <f t="shared" si="29"/>
        <v>0.65934581510006884</v>
      </c>
      <c r="J216">
        <f t="shared" si="30"/>
        <v>4686.8031314195005</v>
      </c>
      <c r="K216">
        <f t="shared" si="31"/>
        <v>34.096868580499176</v>
      </c>
    </row>
    <row r="217" spans="1:11" x14ac:dyDescent="0.25">
      <c r="A217" s="1">
        <v>0.70833333333333337</v>
      </c>
      <c r="B217">
        <v>4732.8571428571431</v>
      </c>
      <c r="C217">
        <v>1</v>
      </c>
      <c r="D217">
        <f t="shared" si="24"/>
        <v>-0.25881904510252063</v>
      </c>
      <c r="E217">
        <f t="shared" si="25"/>
        <v>-0.96592582628906831</v>
      </c>
      <c r="F217">
        <f t="shared" si="26"/>
        <v>-0.86602540378443882</v>
      </c>
      <c r="G217">
        <f t="shared" si="27"/>
        <v>0.49999999999999978</v>
      </c>
      <c r="H217">
        <f t="shared" si="28"/>
        <v>0.70710678118654724</v>
      </c>
      <c r="I217">
        <f t="shared" si="29"/>
        <v>0.70710678118654779</v>
      </c>
      <c r="J217">
        <f t="shared" si="30"/>
        <v>4700.5306049672281</v>
      </c>
      <c r="K217">
        <f t="shared" si="31"/>
        <v>32.326537889915016</v>
      </c>
    </row>
    <row r="218" spans="1:11" x14ac:dyDescent="0.25">
      <c r="A218" s="1">
        <v>0.71180555555555547</v>
      </c>
      <c r="B218">
        <v>4732.8571428571431</v>
      </c>
      <c r="C218">
        <v>1</v>
      </c>
      <c r="D218">
        <f t="shared" si="24"/>
        <v>-0.23768589232617343</v>
      </c>
      <c r="E218">
        <f t="shared" si="25"/>
        <v>-0.97134206981326132</v>
      </c>
      <c r="F218">
        <f t="shared" si="26"/>
        <v>-0.88701083317822138</v>
      </c>
      <c r="G218">
        <f t="shared" si="27"/>
        <v>0.46174861323503452</v>
      </c>
      <c r="H218">
        <f t="shared" si="28"/>
        <v>0.65934581510006962</v>
      </c>
      <c r="I218">
        <f t="shared" si="29"/>
        <v>0.75183980747897672</v>
      </c>
      <c r="J218">
        <f t="shared" si="30"/>
        <v>4713.6478667458923</v>
      </c>
      <c r="K218">
        <f t="shared" si="31"/>
        <v>19.209276111250801</v>
      </c>
    </row>
    <row r="219" spans="1:11" x14ac:dyDescent="0.25">
      <c r="A219" s="1">
        <v>0.71527777777777779</v>
      </c>
      <c r="B219">
        <v>4683.6000000000004</v>
      </c>
      <c r="C219">
        <v>1</v>
      </c>
      <c r="D219">
        <f t="shared" si="24"/>
        <v>-0.21643961393810282</v>
      </c>
      <c r="E219">
        <f t="shared" si="25"/>
        <v>-0.97629600711993336</v>
      </c>
      <c r="F219">
        <f t="shared" si="26"/>
        <v>-0.90630778703665005</v>
      </c>
      <c r="G219">
        <f t="shared" si="27"/>
        <v>0.42261826174069933</v>
      </c>
      <c r="H219">
        <f t="shared" si="28"/>
        <v>0.60876142900871977</v>
      </c>
      <c r="I219">
        <f t="shared" si="29"/>
        <v>0.79335334029123583</v>
      </c>
      <c r="J219">
        <f t="shared" si="30"/>
        <v>4726.0870032825669</v>
      </c>
      <c r="K219">
        <f t="shared" si="31"/>
        <v>-42.487003282566548</v>
      </c>
    </row>
    <row r="220" spans="1:11" x14ac:dyDescent="0.25">
      <c r="A220" s="1">
        <v>0.71875</v>
      </c>
      <c r="B220">
        <v>4748.25</v>
      </c>
      <c r="C220">
        <v>1</v>
      </c>
      <c r="D220">
        <f t="shared" si="24"/>
        <v>-0.19509032201612866</v>
      </c>
      <c r="E220">
        <f t="shared" si="25"/>
        <v>-0.98078528040323032</v>
      </c>
      <c r="F220">
        <f t="shared" si="26"/>
        <v>-0.92387953251128641</v>
      </c>
      <c r="G220">
        <f t="shared" si="27"/>
        <v>0.3826834323650905</v>
      </c>
      <c r="H220">
        <f t="shared" si="28"/>
        <v>0.55557023301960251</v>
      </c>
      <c r="I220">
        <f t="shared" si="29"/>
        <v>0.83146961230254501</v>
      </c>
      <c r="J220">
        <f t="shared" si="30"/>
        <v>4737.7817304183145</v>
      </c>
      <c r="K220">
        <f t="shared" si="31"/>
        <v>10.46826958168549</v>
      </c>
    </row>
    <row r="221" spans="1:11" x14ac:dyDescent="0.25">
      <c r="A221" s="1">
        <v>0.72222222222222221</v>
      </c>
      <c r="B221">
        <v>4789.5</v>
      </c>
      <c r="C221">
        <v>1</v>
      </c>
      <c r="D221">
        <f t="shared" si="24"/>
        <v>-0.17364817766693033</v>
      </c>
      <c r="E221">
        <f t="shared" si="25"/>
        <v>-0.98480775301220802</v>
      </c>
      <c r="F221">
        <f t="shared" si="26"/>
        <v>-0.93969262078590843</v>
      </c>
      <c r="G221">
        <f t="shared" si="27"/>
        <v>0.34202014332566871</v>
      </c>
      <c r="H221">
        <f t="shared" si="28"/>
        <v>0.50000000000000144</v>
      </c>
      <c r="I221">
        <f t="shared" si="29"/>
        <v>0.86602540378443782</v>
      </c>
      <c r="J221">
        <f t="shared" si="30"/>
        <v>4748.6676207078344</v>
      </c>
      <c r="K221">
        <f t="shared" si="31"/>
        <v>40.832379292165569</v>
      </c>
    </row>
    <row r="222" spans="1:11" x14ac:dyDescent="0.25">
      <c r="A222" s="1">
        <v>0.72569444444444453</v>
      </c>
      <c r="B222">
        <v>4766</v>
      </c>
      <c r="C222">
        <v>1</v>
      </c>
      <c r="D222">
        <f t="shared" si="24"/>
        <v>-0.15212338618991628</v>
      </c>
      <c r="E222">
        <f t="shared" si="25"/>
        <v>-0.98836151046776077</v>
      </c>
      <c r="F222">
        <f t="shared" si="26"/>
        <v>-0.95371695074822715</v>
      </c>
      <c r="G222">
        <f t="shared" si="27"/>
        <v>0.30070579950427229</v>
      </c>
      <c r="H222">
        <f t="shared" si="28"/>
        <v>0.44228869021900091</v>
      </c>
      <c r="I222">
        <f t="shared" si="29"/>
        <v>0.89687274153268848</v>
      </c>
      <c r="J222">
        <f t="shared" si="30"/>
        <v>4758.6823206770623</v>
      </c>
      <c r="K222">
        <f t="shared" si="31"/>
        <v>7.3176793229376926</v>
      </c>
    </row>
    <row r="223" spans="1:11" x14ac:dyDescent="0.25">
      <c r="A223" s="1">
        <v>0.72916666666666663</v>
      </c>
      <c r="B223">
        <v>4834.272727272727</v>
      </c>
      <c r="C223">
        <v>1</v>
      </c>
      <c r="D223">
        <f t="shared" si="24"/>
        <v>-0.13052619222005163</v>
      </c>
      <c r="E223">
        <f t="shared" si="25"/>
        <v>-0.99144486137381038</v>
      </c>
      <c r="F223">
        <f t="shared" si="26"/>
        <v>-0.96592582628906831</v>
      </c>
      <c r="G223">
        <f t="shared" si="27"/>
        <v>0.25881904510252079</v>
      </c>
      <c r="H223">
        <f t="shared" si="28"/>
        <v>0.38268343236509067</v>
      </c>
      <c r="I223">
        <f t="shared" si="29"/>
        <v>0.92387953251128641</v>
      </c>
      <c r="J223">
        <f t="shared" si="30"/>
        <v>4767.7657571609443</v>
      </c>
      <c r="K223">
        <f t="shared" si="31"/>
        <v>66.506970111782721</v>
      </c>
    </row>
    <row r="224" spans="1:11" x14ac:dyDescent="0.25">
      <c r="A224" s="1">
        <v>0.73263888888888884</v>
      </c>
      <c r="B224">
        <v>4838.9285714285716</v>
      </c>
      <c r="C224">
        <v>1</v>
      </c>
      <c r="D224">
        <f t="shared" si="24"/>
        <v>-0.10886687485196507</v>
      </c>
      <c r="E224">
        <f t="shared" si="25"/>
        <v>-0.99405633822231954</v>
      </c>
      <c r="F224">
        <f t="shared" si="26"/>
        <v>-0.97629600711993314</v>
      </c>
      <c r="G224">
        <f t="shared" si="27"/>
        <v>0.21643961393810385</v>
      </c>
      <c r="H224">
        <f t="shared" si="28"/>
        <v>0.32143946530316214</v>
      </c>
      <c r="I224">
        <f t="shared" si="29"/>
        <v>0.94693012949510547</v>
      </c>
      <c r="J224">
        <f t="shared" si="30"/>
        <v>4775.860331996415</v>
      </c>
      <c r="K224">
        <f t="shared" si="31"/>
        <v>63.068239432156588</v>
      </c>
    </row>
    <row r="225" spans="1:11" x14ac:dyDescent="0.25">
      <c r="A225" s="1">
        <v>0.73611111111111116</v>
      </c>
      <c r="B225">
        <v>4855.083333333333</v>
      </c>
      <c r="C225">
        <v>1</v>
      </c>
      <c r="D225">
        <f t="shared" si="24"/>
        <v>-8.7155742747658249E-2</v>
      </c>
      <c r="E225">
        <f t="shared" si="25"/>
        <v>-0.99619469809174555</v>
      </c>
      <c r="F225">
        <f t="shared" si="26"/>
        <v>-0.98480775301220802</v>
      </c>
      <c r="G225">
        <f t="shared" si="27"/>
        <v>0.1736481776669305</v>
      </c>
      <c r="H225">
        <f t="shared" si="28"/>
        <v>0.25881904510252102</v>
      </c>
      <c r="I225">
        <f t="shared" si="29"/>
        <v>0.9659258262890682</v>
      </c>
      <c r="J225">
        <f t="shared" si="30"/>
        <v>4782.9111044013007</v>
      </c>
      <c r="K225">
        <f t="shared" si="31"/>
        <v>72.17222893203234</v>
      </c>
    </row>
    <row r="226" spans="1:11" x14ac:dyDescent="0.25">
      <c r="A226" s="1">
        <v>0.73958333333333337</v>
      </c>
      <c r="B226">
        <v>4860.1428571428569</v>
      </c>
      <c r="C226">
        <v>1</v>
      </c>
      <c r="D226">
        <f t="shared" si="24"/>
        <v>-6.5403129230142729E-2</v>
      </c>
      <c r="E226">
        <f t="shared" si="25"/>
        <v>-0.99785892323860348</v>
      </c>
      <c r="F226">
        <f t="shared" si="26"/>
        <v>-0.99144486137381049</v>
      </c>
      <c r="G226">
        <f t="shared" si="27"/>
        <v>0.13052619222005094</v>
      </c>
      <c r="H226">
        <f t="shared" si="28"/>
        <v>0.19509032201612814</v>
      </c>
      <c r="I226">
        <f t="shared" si="29"/>
        <v>0.98078528040323043</v>
      </c>
      <c r="J226">
        <f t="shared" si="30"/>
        <v>4788.8659604280156</v>
      </c>
      <c r="K226">
        <f t="shared" si="31"/>
        <v>71.276896714841314</v>
      </c>
    </row>
    <row r="227" spans="1:11" x14ac:dyDescent="0.25">
      <c r="A227" s="1">
        <v>0.74305555555555547</v>
      </c>
      <c r="B227">
        <v>4868.25</v>
      </c>
      <c r="C227">
        <v>1</v>
      </c>
      <c r="D227">
        <f t="shared" si="24"/>
        <v>-4.361938736533702E-2</v>
      </c>
      <c r="E227">
        <f t="shared" si="25"/>
        <v>-0.99904822158185769</v>
      </c>
      <c r="F227">
        <f t="shared" si="26"/>
        <v>-0.99619469809174532</v>
      </c>
      <c r="G227">
        <f t="shared" si="27"/>
        <v>8.7155742747660206E-2</v>
      </c>
      <c r="H227">
        <f t="shared" si="28"/>
        <v>0.13052619222005288</v>
      </c>
      <c r="I227">
        <f t="shared" si="29"/>
        <v>0.99144486137381027</v>
      </c>
      <c r="J227">
        <f t="shared" si="30"/>
        <v>4793.6757689414235</v>
      </c>
      <c r="K227">
        <f t="shared" si="31"/>
        <v>74.574231058576515</v>
      </c>
    </row>
    <row r="228" spans="1:11" x14ac:dyDescent="0.25">
      <c r="A228" s="1">
        <v>0.74652777777777779</v>
      </c>
      <c r="B228">
        <v>4815.7142857142853</v>
      </c>
      <c r="C228">
        <v>1</v>
      </c>
      <c r="D228">
        <f t="shared" si="24"/>
        <v>-2.1814885034560836E-2</v>
      </c>
      <c r="E228">
        <f t="shared" si="25"/>
        <v>-0.99976202707990913</v>
      </c>
      <c r="F228">
        <f t="shared" si="26"/>
        <v>-0.9990482215818578</v>
      </c>
      <c r="G228">
        <f t="shared" si="27"/>
        <v>4.3619387365335431E-2</v>
      </c>
      <c r="H228">
        <f t="shared" si="28"/>
        <v>6.5403129230142215E-2</v>
      </c>
      <c r="I228">
        <f t="shared" si="29"/>
        <v>0.99785892323860359</v>
      </c>
      <c r="J228">
        <f t="shared" si="30"/>
        <v>4797.2945236326168</v>
      </c>
      <c r="K228">
        <f t="shared" si="31"/>
        <v>18.419762081668523</v>
      </c>
    </row>
    <row r="229" spans="1:11" x14ac:dyDescent="0.25">
      <c r="A229" s="1">
        <v>0.74653935185185183</v>
      </c>
      <c r="B229">
        <v>4918</v>
      </c>
      <c r="C229">
        <v>1</v>
      </c>
      <c r="D229">
        <f t="shared" si="24"/>
        <v>-2.1742180230654145E-2</v>
      </c>
      <c r="E229">
        <f t="shared" si="25"/>
        <v>-0.99976361085949605</v>
      </c>
      <c r="F229">
        <f t="shared" si="26"/>
        <v>-0.99905455519763553</v>
      </c>
      <c r="G229">
        <f t="shared" si="27"/>
        <v>4.3474081230713474E-2</v>
      </c>
      <c r="H229">
        <f t="shared" si="28"/>
        <v>6.5185428629381037E-2</v>
      </c>
      <c r="I229">
        <f t="shared" si="29"/>
        <v>0.9978731682405354</v>
      </c>
      <c r="J229">
        <f t="shared" si="30"/>
        <v>4797.3045457748649</v>
      </c>
      <c r="K229">
        <f t="shared" si="31"/>
        <v>120.69545422513511</v>
      </c>
    </row>
    <row r="230" spans="1:11" x14ac:dyDescent="0.25">
      <c r="A230" s="1">
        <v>0.75</v>
      </c>
      <c r="B230">
        <v>4842.333333333333</v>
      </c>
      <c r="C230">
        <v>1</v>
      </c>
      <c r="D230">
        <f t="shared" si="24"/>
        <v>-1.83772268236293E-16</v>
      </c>
      <c r="E230">
        <f t="shared" si="25"/>
        <v>-1</v>
      </c>
      <c r="F230">
        <f t="shared" si="26"/>
        <v>-1</v>
      </c>
      <c r="G230">
        <f t="shared" si="27"/>
        <v>3.67544536472586E-16</v>
      </c>
      <c r="H230">
        <f t="shared" si="28"/>
        <v>5.51316804708879E-16</v>
      </c>
      <c r="I230">
        <f t="shared" si="29"/>
        <v>1</v>
      </c>
      <c r="J230">
        <f t="shared" si="30"/>
        <v>4799.6794706446499</v>
      </c>
      <c r="K230">
        <f t="shared" si="31"/>
        <v>42.653862688683148</v>
      </c>
    </row>
    <row r="231" spans="1:11" x14ac:dyDescent="0.25">
      <c r="A231" s="1">
        <v>0.75347222222222221</v>
      </c>
      <c r="B231">
        <v>4842.7142857142853</v>
      </c>
      <c r="C231">
        <v>1</v>
      </c>
      <c r="D231">
        <f t="shared" si="24"/>
        <v>2.1814885034560468E-2</v>
      </c>
      <c r="E231">
        <f t="shared" si="25"/>
        <v>-0.99976202707990913</v>
      </c>
      <c r="F231">
        <f t="shared" si="26"/>
        <v>-0.9990482215818578</v>
      </c>
      <c r="G231">
        <f t="shared" si="27"/>
        <v>-4.3619387365334696E-2</v>
      </c>
      <c r="H231">
        <f t="shared" si="28"/>
        <v>-6.5403129230141105E-2</v>
      </c>
      <c r="I231">
        <f t="shared" si="29"/>
        <v>0.99785892323860359</v>
      </c>
      <c r="J231">
        <f t="shared" si="30"/>
        <v>4800.7912214517864</v>
      </c>
      <c r="K231">
        <f t="shared" si="31"/>
        <v>41.923064262498883</v>
      </c>
    </row>
    <row r="232" spans="1:11" x14ac:dyDescent="0.25">
      <c r="A232" s="1">
        <v>0.75694444444444453</v>
      </c>
      <c r="B232">
        <v>4794</v>
      </c>
      <c r="C232">
        <v>1</v>
      </c>
      <c r="D232">
        <f t="shared" si="24"/>
        <v>4.3619387365336652E-2</v>
      </c>
      <c r="E232">
        <f t="shared" si="25"/>
        <v>-0.99904822158185769</v>
      </c>
      <c r="F232">
        <f t="shared" si="26"/>
        <v>-0.99619469809174543</v>
      </c>
      <c r="G232">
        <f t="shared" si="27"/>
        <v>-8.715574274765947E-2</v>
      </c>
      <c r="H232">
        <f t="shared" si="28"/>
        <v>-0.13052619222005177</v>
      </c>
      <c r="I232">
        <f t="shared" si="29"/>
        <v>0.99144486137381038</v>
      </c>
      <c r="J232">
        <f t="shared" si="30"/>
        <v>4800.5938507006358</v>
      </c>
      <c r="K232">
        <f t="shared" si="31"/>
        <v>-6.5938507006358122</v>
      </c>
    </row>
    <row r="233" spans="1:11" x14ac:dyDescent="0.25">
      <c r="A233" s="1">
        <v>0.76041666666666663</v>
      </c>
      <c r="B233">
        <v>4844.3076923076924</v>
      </c>
      <c r="C233">
        <v>1</v>
      </c>
      <c r="D233">
        <f t="shared" si="24"/>
        <v>6.5403129230142368E-2</v>
      </c>
      <c r="E233">
        <f t="shared" si="25"/>
        <v>-0.99785892323860359</v>
      </c>
      <c r="F233">
        <f t="shared" si="26"/>
        <v>-0.9914448613738106</v>
      </c>
      <c r="G233">
        <f t="shared" si="27"/>
        <v>-0.13052619222005019</v>
      </c>
      <c r="H233">
        <f t="shared" si="28"/>
        <v>-0.19509032201612705</v>
      </c>
      <c r="I233">
        <f t="shared" si="29"/>
        <v>0.98078528040323065</v>
      </c>
      <c r="J233">
        <f t="shared" si="30"/>
        <v>4799.0549787891878</v>
      </c>
      <c r="K233">
        <f t="shared" si="31"/>
        <v>45.252713518504606</v>
      </c>
    </row>
    <row r="234" spans="1:11" x14ac:dyDescent="0.25">
      <c r="A234" s="1">
        <v>0.76388888888888884</v>
      </c>
      <c r="B234">
        <v>4776.7142857142853</v>
      </c>
      <c r="C234">
        <v>1</v>
      </c>
      <c r="D234">
        <f t="shared" si="24"/>
        <v>8.7155742747657888E-2</v>
      </c>
      <c r="E234">
        <f t="shared" si="25"/>
        <v>-0.99619469809174555</v>
      </c>
      <c r="F234">
        <f t="shared" si="26"/>
        <v>-0.98480775301220813</v>
      </c>
      <c r="G234">
        <f t="shared" si="27"/>
        <v>-0.17364817766692978</v>
      </c>
      <c r="H234">
        <f t="shared" si="28"/>
        <v>-0.25881904510251991</v>
      </c>
      <c r="I234">
        <f t="shared" si="29"/>
        <v>0.96592582628906853</v>
      </c>
      <c r="J234">
        <f t="shared" si="30"/>
        <v>4796.1458390279086</v>
      </c>
      <c r="K234">
        <f t="shared" si="31"/>
        <v>-19.431553313623226</v>
      </c>
    </row>
    <row r="235" spans="1:11" x14ac:dyDescent="0.25">
      <c r="A235" s="1">
        <v>0.76736111111111116</v>
      </c>
      <c r="B235">
        <v>4796.2</v>
      </c>
      <c r="C235">
        <v>1</v>
      </c>
      <c r="D235">
        <f t="shared" si="24"/>
        <v>0.10886687485196471</v>
      </c>
      <c r="E235">
        <f t="shared" si="25"/>
        <v>-0.99405633822231965</v>
      </c>
      <c r="F235">
        <f t="shared" si="26"/>
        <v>-0.97629600711993336</v>
      </c>
      <c r="G235">
        <f t="shared" si="27"/>
        <v>-0.21643961393810313</v>
      </c>
      <c r="H235">
        <f t="shared" si="28"/>
        <v>-0.32143946530316114</v>
      </c>
      <c r="I235">
        <f t="shared" si="29"/>
        <v>0.9469301294951058</v>
      </c>
      <c r="J235">
        <f t="shared" si="30"/>
        <v>4791.8413292955256</v>
      </c>
      <c r="K235">
        <f t="shared" si="31"/>
        <v>4.358670704474207</v>
      </c>
    </row>
    <row r="236" spans="1:11" x14ac:dyDescent="0.25">
      <c r="A236" s="1">
        <v>0.77083333333333337</v>
      </c>
      <c r="B236">
        <v>4737.7692307692305</v>
      </c>
      <c r="C236">
        <v>1</v>
      </c>
      <c r="D236">
        <f t="shared" si="24"/>
        <v>0.13052619222005127</v>
      </c>
      <c r="E236">
        <f t="shared" si="25"/>
        <v>-0.99144486137381049</v>
      </c>
      <c r="F236">
        <f t="shared" si="26"/>
        <v>-0.96592582628906842</v>
      </c>
      <c r="G236">
        <f t="shared" si="27"/>
        <v>-0.25881904510252013</v>
      </c>
      <c r="H236">
        <f t="shared" si="28"/>
        <v>-0.38268343236508967</v>
      </c>
      <c r="I236">
        <f t="shared" si="29"/>
        <v>0.92387953251128685</v>
      </c>
      <c r="J236">
        <f t="shared" si="30"/>
        <v>4786.1200481705537</v>
      </c>
      <c r="K236">
        <f t="shared" si="31"/>
        <v>-48.350817401323184</v>
      </c>
    </row>
    <row r="237" spans="1:11" x14ac:dyDescent="0.25">
      <c r="A237" s="1">
        <v>0.77430555555555547</v>
      </c>
      <c r="B237">
        <v>4743</v>
      </c>
      <c r="C237">
        <v>1</v>
      </c>
      <c r="D237">
        <f t="shared" si="24"/>
        <v>0.15212338618991592</v>
      </c>
      <c r="E237">
        <f t="shared" si="25"/>
        <v>-0.98836151046776088</v>
      </c>
      <c r="F237">
        <f t="shared" si="26"/>
        <v>-0.95371695074822738</v>
      </c>
      <c r="G237">
        <f t="shared" si="27"/>
        <v>-0.30070579950427156</v>
      </c>
      <c r="H237">
        <f t="shared" si="28"/>
        <v>-0.44228869021899991</v>
      </c>
      <c r="I237">
        <f t="shared" si="29"/>
        <v>0.89687274153268903</v>
      </c>
      <c r="J237">
        <f t="shared" si="30"/>
        <v>4778.9643155876411</v>
      </c>
      <c r="K237">
        <f t="shared" si="31"/>
        <v>-35.964315587641067</v>
      </c>
    </row>
    <row r="238" spans="1:11" x14ac:dyDescent="0.25">
      <c r="A238" s="1">
        <v>0.77777777777777779</v>
      </c>
      <c r="B238">
        <v>4666.4285714285716</v>
      </c>
      <c r="C238">
        <v>1</v>
      </c>
      <c r="D238">
        <f t="shared" si="24"/>
        <v>0.17364817766692997</v>
      </c>
      <c r="E238">
        <f t="shared" si="25"/>
        <v>-0.98480775301220813</v>
      </c>
      <c r="F238">
        <f t="shared" si="26"/>
        <v>-0.93969262078590865</v>
      </c>
      <c r="G238">
        <f t="shared" si="27"/>
        <v>-0.34202014332566799</v>
      </c>
      <c r="H238">
        <f t="shared" si="28"/>
        <v>-0.50000000000000056</v>
      </c>
      <c r="I238">
        <f t="shared" si="29"/>
        <v>0.86602540378443837</v>
      </c>
      <c r="J238">
        <f t="shared" si="30"/>
        <v>4770.3601781353191</v>
      </c>
      <c r="K238">
        <f t="shared" si="31"/>
        <v>-103.93160670674752</v>
      </c>
    </row>
    <row r="239" spans="1:11" x14ac:dyDescent="0.25">
      <c r="A239" s="1">
        <v>0.78125</v>
      </c>
      <c r="B239">
        <v>4666.4285714285716</v>
      </c>
      <c r="C239">
        <v>1</v>
      </c>
      <c r="D239">
        <f t="shared" si="24"/>
        <v>0.1950903220161283</v>
      </c>
      <c r="E239">
        <f t="shared" si="25"/>
        <v>-0.98078528040323043</v>
      </c>
      <c r="F239">
        <f t="shared" si="26"/>
        <v>-0.92387953251128674</v>
      </c>
      <c r="G239">
        <f t="shared" si="27"/>
        <v>-0.38268343236508984</v>
      </c>
      <c r="H239">
        <f t="shared" si="28"/>
        <v>-0.55557023301960151</v>
      </c>
      <c r="I239">
        <f t="shared" si="29"/>
        <v>0.83146961230254568</v>
      </c>
      <c r="J239">
        <f t="shared" si="30"/>
        <v>4760.2973991781946</v>
      </c>
      <c r="K239">
        <f t="shared" si="31"/>
        <v>-93.868827749623051</v>
      </c>
    </row>
    <row r="240" spans="1:11" x14ac:dyDescent="0.25">
      <c r="A240" s="1">
        <v>0.78472222222222221</v>
      </c>
      <c r="B240">
        <v>4603.1428571428569</v>
      </c>
      <c r="C240">
        <v>1</v>
      </c>
      <c r="D240">
        <f t="shared" si="24"/>
        <v>0.21643961393810246</v>
      </c>
      <c r="E240">
        <f t="shared" si="25"/>
        <v>-0.97629600711993347</v>
      </c>
      <c r="F240">
        <f t="shared" si="26"/>
        <v>-0.90630778703665038</v>
      </c>
      <c r="G240">
        <f t="shared" si="27"/>
        <v>-0.42261826174069866</v>
      </c>
      <c r="H240">
        <f t="shared" si="28"/>
        <v>-0.60876142900871888</v>
      </c>
      <c r="I240">
        <f t="shared" si="29"/>
        <v>0.7933533402912365</v>
      </c>
      <c r="J240">
        <f t="shared" si="30"/>
        <v>4748.769434051992</v>
      </c>
      <c r="K240">
        <f t="shared" si="31"/>
        <v>-145.62657690913511</v>
      </c>
    </row>
    <row r="241" spans="1:11" x14ac:dyDescent="0.25">
      <c r="A241" s="1">
        <v>0.78819444444444453</v>
      </c>
      <c r="B241">
        <v>4608.75</v>
      </c>
      <c r="C241">
        <v>1</v>
      </c>
      <c r="D241">
        <f t="shared" si="24"/>
        <v>0.23768589232617307</v>
      </c>
      <c r="E241">
        <f t="shared" si="25"/>
        <v>-0.97134206981326143</v>
      </c>
      <c r="F241">
        <f t="shared" si="26"/>
        <v>-0.88701083317822171</v>
      </c>
      <c r="G241">
        <f t="shared" si="27"/>
        <v>-0.46174861323503391</v>
      </c>
      <c r="H241">
        <f t="shared" si="28"/>
        <v>-0.65934581510006884</v>
      </c>
      <c r="I241">
        <f t="shared" si="29"/>
        <v>0.75183980747897738</v>
      </c>
      <c r="J241">
        <f t="shared" si="30"/>
        <v>4735.7733906436397</v>
      </c>
      <c r="K241">
        <f t="shared" si="31"/>
        <v>-127.02339064363969</v>
      </c>
    </row>
    <row r="242" spans="1:11" x14ac:dyDescent="0.25">
      <c r="A242" s="1">
        <v>0.79166666666666663</v>
      </c>
      <c r="B242">
        <v>4585.6923076923076</v>
      </c>
      <c r="C242">
        <v>1</v>
      </c>
      <c r="D242">
        <f t="shared" si="24"/>
        <v>0.2588190451025203</v>
      </c>
      <c r="E242">
        <f t="shared" si="25"/>
        <v>-0.96592582628906842</v>
      </c>
      <c r="F242">
        <f t="shared" si="26"/>
        <v>-0.86602540378443915</v>
      </c>
      <c r="G242">
        <f t="shared" si="27"/>
        <v>-0.49999999999999917</v>
      </c>
      <c r="H242">
        <f t="shared" si="28"/>
        <v>-0.70710678118654646</v>
      </c>
      <c r="I242">
        <f t="shared" si="29"/>
        <v>0.70710678118654857</v>
      </c>
      <c r="J242">
        <f t="shared" si="30"/>
        <v>4721.3099757306554</v>
      </c>
      <c r="K242">
        <f t="shared" si="31"/>
        <v>-135.6176680383478</v>
      </c>
    </row>
    <row r="243" spans="1:11" x14ac:dyDescent="0.25">
      <c r="A243" s="1">
        <v>0.79513888888888884</v>
      </c>
      <c r="B243">
        <v>4577.1538461538457</v>
      </c>
      <c r="C243">
        <v>1</v>
      </c>
      <c r="D243">
        <f t="shared" si="24"/>
        <v>0.27982901403099197</v>
      </c>
      <c r="E243">
        <f t="shared" si="25"/>
        <v>-0.96004985438592871</v>
      </c>
      <c r="F243">
        <f t="shared" si="26"/>
        <v>-0.84339144581288583</v>
      </c>
      <c r="G243">
        <f t="shared" si="27"/>
        <v>-0.53729960834682366</v>
      </c>
      <c r="H243">
        <f t="shared" si="28"/>
        <v>-0.75183980747897672</v>
      </c>
      <c r="I243">
        <f t="shared" si="29"/>
        <v>0.65934581510006973</v>
      </c>
      <c r="J243">
        <f t="shared" si="30"/>
        <v>4705.3834275141098</v>
      </c>
      <c r="K243">
        <f t="shared" si="31"/>
        <v>-128.22958136026409</v>
      </c>
    </row>
    <row r="244" spans="1:11" x14ac:dyDescent="0.25">
      <c r="A244" s="1">
        <v>0.79861111111111116</v>
      </c>
      <c r="B244">
        <v>4498.2857142857147</v>
      </c>
      <c r="C244">
        <v>1</v>
      </c>
      <c r="D244">
        <f t="shared" si="24"/>
        <v>0.30070579950427345</v>
      </c>
      <c r="E244">
        <f t="shared" si="25"/>
        <v>-0.95371695074822682</v>
      </c>
      <c r="F244">
        <f t="shared" si="26"/>
        <v>-0.81915204428899135</v>
      </c>
      <c r="G244">
        <f t="shared" si="27"/>
        <v>-0.57357643635104671</v>
      </c>
      <c r="H244">
        <f t="shared" si="28"/>
        <v>-0.79335334029123583</v>
      </c>
      <c r="I244">
        <f t="shared" si="29"/>
        <v>0.60876142900871977</v>
      </c>
      <c r="J244">
        <f t="shared" si="30"/>
        <v>4688.0014348371924</v>
      </c>
      <c r="K244">
        <f t="shared" si="31"/>
        <v>-189.71572055147772</v>
      </c>
    </row>
    <row r="245" spans="1:11" x14ac:dyDescent="0.25">
      <c r="A245" s="1">
        <v>0.80208333333333337</v>
      </c>
      <c r="B245">
        <v>4498.2857142857147</v>
      </c>
      <c r="C245">
        <v>1</v>
      </c>
      <c r="D245">
        <f t="shared" si="24"/>
        <v>0.32143946530316148</v>
      </c>
      <c r="E245">
        <f t="shared" si="25"/>
        <v>-0.94693012949510569</v>
      </c>
      <c r="F245">
        <f t="shared" si="26"/>
        <v>-0.79335334029123528</v>
      </c>
      <c r="G245">
        <f t="shared" si="27"/>
        <v>-0.60876142900872043</v>
      </c>
      <c r="H245">
        <f t="shared" si="28"/>
        <v>-0.83146961230254501</v>
      </c>
      <c r="I245">
        <f t="shared" si="29"/>
        <v>0.55557023301960251</v>
      </c>
      <c r="J245">
        <f t="shared" si="30"/>
        <v>4669.1750436366074</v>
      </c>
      <c r="K245">
        <f t="shared" si="31"/>
        <v>-170.88932935089269</v>
      </c>
    </row>
    <row r="246" spans="1:11" x14ac:dyDescent="0.25">
      <c r="A246" s="1">
        <v>0.80555555555555547</v>
      </c>
      <c r="B246">
        <v>4442.5384615384619</v>
      </c>
      <c r="C246">
        <v>1</v>
      </c>
      <c r="D246">
        <f t="shared" si="24"/>
        <v>0.34202014332566816</v>
      </c>
      <c r="E246">
        <f t="shared" si="25"/>
        <v>-0.93969262078590854</v>
      </c>
      <c r="F246">
        <f t="shared" si="26"/>
        <v>-0.76604444311897879</v>
      </c>
      <c r="G246">
        <f t="shared" si="27"/>
        <v>-0.64278760968653836</v>
      </c>
      <c r="H246">
        <f t="shared" si="28"/>
        <v>-0.86602540378443771</v>
      </c>
      <c r="I246">
        <f t="shared" si="29"/>
        <v>0.50000000000000155</v>
      </c>
      <c r="J246">
        <f t="shared" si="30"/>
        <v>4648.9185512264603</v>
      </c>
      <c r="K246">
        <f t="shared" si="31"/>
        <v>-206.38008968799841</v>
      </c>
    </row>
    <row r="247" spans="1:11" x14ac:dyDescent="0.25">
      <c r="A247" s="1">
        <v>0.80902777777777779</v>
      </c>
      <c r="B247">
        <v>4471</v>
      </c>
      <c r="C247">
        <v>1</v>
      </c>
      <c r="D247">
        <f t="shared" si="24"/>
        <v>0.36243803828370147</v>
      </c>
      <c r="E247">
        <f t="shared" si="25"/>
        <v>-0.93200786928279855</v>
      </c>
      <c r="F247">
        <f t="shared" si="26"/>
        <v>-0.73727733681012431</v>
      </c>
      <c r="G247">
        <f t="shared" si="27"/>
        <v>-0.67559020761566002</v>
      </c>
      <c r="H247">
        <f t="shared" si="28"/>
        <v>-0.89687274153268848</v>
      </c>
      <c r="I247">
        <f t="shared" si="29"/>
        <v>0.44228869021900097</v>
      </c>
      <c r="J247">
        <f t="shared" si="30"/>
        <v>4627.2493890637552</v>
      </c>
      <c r="K247">
        <f t="shared" si="31"/>
        <v>-156.24938906375519</v>
      </c>
    </row>
    <row r="248" spans="1:11" x14ac:dyDescent="0.25">
      <c r="A248" s="1">
        <v>0.8125</v>
      </c>
      <c r="B248">
        <v>4446.2142857142853</v>
      </c>
      <c r="C248">
        <v>1</v>
      </c>
      <c r="D248">
        <f t="shared" si="24"/>
        <v>0.38268343236509</v>
      </c>
      <c r="E248">
        <f t="shared" si="25"/>
        <v>-0.92387953251128663</v>
      </c>
      <c r="F248">
        <f t="shared" si="26"/>
        <v>-0.70710678118654713</v>
      </c>
      <c r="G248">
        <f t="shared" si="27"/>
        <v>-0.70710678118654791</v>
      </c>
      <c r="H248">
        <f t="shared" si="28"/>
        <v>-0.92387953251128641</v>
      </c>
      <c r="I248">
        <f t="shared" si="29"/>
        <v>0.38268343236509073</v>
      </c>
      <c r="J248">
        <f t="shared" si="30"/>
        <v>4604.1879946908984</v>
      </c>
      <c r="K248">
        <f t="shared" si="31"/>
        <v>-157.97370897661312</v>
      </c>
    </row>
    <row r="249" spans="1:11" x14ac:dyDescent="0.25">
      <c r="A249" s="1">
        <v>0.81597222222222221</v>
      </c>
      <c r="B249">
        <v>4454.7692307692305</v>
      </c>
      <c r="C249">
        <v>1</v>
      </c>
      <c r="D249">
        <f t="shared" si="24"/>
        <v>0.40274668985873702</v>
      </c>
      <c r="E249">
        <f t="shared" si="25"/>
        <v>-0.91531147911944721</v>
      </c>
      <c r="F249">
        <f t="shared" si="26"/>
        <v>-0.67559020761566058</v>
      </c>
      <c r="G249">
        <f t="shared" si="27"/>
        <v>-0.73727733681012375</v>
      </c>
      <c r="H249">
        <f t="shared" si="28"/>
        <v>-0.94693012949510547</v>
      </c>
      <c r="I249">
        <f t="shared" si="29"/>
        <v>0.3214394653031622</v>
      </c>
      <c r="J249">
        <f t="shared" si="30"/>
        <v>4579.7576735934263</v>
      </c>
      <c r="K249">
        <f t="shared" si="31"/>
        <v>-124.98844282419577</v>
      </c>
    </row>
    <row r="250" spans="1:11" x14ac:dyDescent="0.25">
      <c r="A250" s="1">
        <v>0.81944444444444453</v>
      </c>
      <c r="B250">
        <v>4430</v>
      </c>
      <c r="C250">
        <v>1</v>
      </c>
      <c r="D250">
        <f t="shared" si="24"/>
        <v>0.42261826174069961</v>
      </c>
      <c r="E250">
        <f t="shared" si="25"/>
        <v>-0.90630778703664994</v>
      </c>
      <c r="F250">
        <f t="shared" si="26"/>
        <v>-0.64278760968653903</v>
      </c>
      <c r="G250">
        <f t="shared" si="27"/>
        <v>-0.76604444311897824</v>
      </c>
      <c r="H250">
        <f t="shared" si="28"/>
        <v>-0.9659258262890682</v>
      </c>
      <c r="I250">
        <f t="shared" si="29"/>
        <v>0.25881904510252107</v>
      </c>
      <c r="J250">
        <f t="shared" si="30"/>
        <v>4553.9844517505717</v>
      </c>
      <c r="K250">
        <f t="shared" si="31"/>
        <v>-123.98445175057168</v>
      </c>
    </row>
    <row r="251" spans="1:11" x14ac:dyDescent="0.25">
      <c r="A251" s="1">
        <v>0.82291666666666663</v>
      </c>
      <c r="B251">
        <v>4426.272727272727</v>
      </c>
      <c r="C251">
        <v>1</v>
      </c>
      <c r="D251">
        <f t="shared" si="24"/>
        <v>0.44228869021900102</v>
      </c>
      <c r="E251">
        <f t="shared" si="25"/>
        <v>-0.89687274153268848</v>
      </c>
      <c r="F251">
        <f t="shared" si="26"/>
        <v>-0.6087614290087211</v>
      </c>
      <c r="G251">
        <f t="shared" si="27"/>
        <v>-0.79335334029123483</v>
      </c>
      <c r="H251">
        <f t="shared" si="28"/>
        <v>-0.98078528040323043</v>
      </c>
      <c r="I251">
        <f t="shared" si="29"/>
        <v>0.19509032201612822</v>
      </c>
      <c r="J251">
        <f t="shared" si="30"/>
        <v>4526.8969196917487</v>
      </c>
      <c r="K251">
        <f t="shared" si="31"/>
        <v>-100.62419241902171</v>
      </c>
    </row>
    <row r="252" spans="1:11" x14ac:dyDescent="0.25">
      <c r="A252" s="1">
        <v>0.82638888888888884</v>
      </c>
      <c r="B252">
        <v>4396.3846153846152</v>
      </c>
      <c r="C252">
        <v>1</v>
      </c>
      <c r="D252">
        <f t="shared" si="24"/>
        <v>0.46174861323503325</v>
      </c>
      <c r="E252">
        <f t="shared" si="25"/>
        <v>-0.88701083317822205</v>
      </c>
      <c r="F252">
        <f t="shared" si="26"/>
        <v>-0.57357643635104727</v>
      </c>
      <c r="G252">
        <f t="shared" si="27"/>
        <v>-0.81915204428899091</v>
      </c>
      <c r="H252">
        <f t="shared" si="28"/>
        <v>-0.99144486137381027</v>
      </c>
      <c r="I252">
        <f t="shared" si="29"/>
        <v>0.13052619222005293</v>
      </c>
      <c r="J252">
        <f t="shared" si="30"/>
        <v>4498.5260689038741</v>
      </c>
      <c r="K252">
        <f t="shared" si="31"/>
        <v>-102.1414535192589</v>
      </c>
    </row>
    <row r="253" spans="1:11" x14ac:dyDescent="0.25">
      <c r="A253" s="1">
        <v>0.82986111111111116</v>
      </c>
      <c r="B253">
        <v>4343.75</v>
      </c>
      <c r="C253">
        <v>1</v>
      </c>
      <c r="D253">
        <f t="shared" si="24"/>
        <v>0.48098876891938736</v>
      </c>
      <c r="E253">
        <f t="shared" si="25"/>
        <v>-0.87672675570750791</v>
      </c>
      <c r="F253">
        <f t="shared" si="26"/>
        <v>-0.53729960834682433</v>
      </c>
      <c r="G253">
        <f t="shared" si="27"/>
        <v>-0.84339144581288539</v>
      </c>
      <c r="H253">
        <f t="shared" si="28"/>
        <v>-0.99785892323860359</v>
      </c>
      <c r="I253">
        <f t="shared" si="29"/>
        <v>6.5403129230142271E-2</v>
      </c>
      <c r="J253">
        <f t="shared" si="30"/>
        <v>4468.9051214620304</v>
      </c>
      <c r="K253">
        <f t="shared" si="31"/>
        <v>-125.15512146203037</v>
      </c>
    </row>
    <row r="254" spans="1:11" x14ac:dyDescent="0.25">
      <c r="A254" s="1">
        <v>0.83333333333333337</v>
      </c>
      <c r="B254">
        <v>4404.3076923076924</v>
      </c>
      <c r="C254">
        <v>1</v>
      </c>
      <c r="D254">
        <f t="shared" si="24"/>
        <v>0.50000000000000011</v>
      </c>
      <c r="E254">
        <f t="shared" si="25"/>
        <v>-0.8660254037844386</v>
      </c>
      <c r="F254">
        <f t="shared" si="26"/>
        <v>-0.49999999999999983</v>
      </c>
      <c r="G254">
        <f t="shared" si="27"/>
        <v>-0.86602540378443871</v>
      </c>
      <c r="H254">
        <f t="shared" si="28"/>
        <v>-1</v>
      </c>
      <c r="I254">
        <f t="shared" si="29"/>
        <v>6.1257422745431001E-16</v>
      </c>
      <c r="J254">
        <f t="shared" si="30"/>
        <v>4438.0693537796888</v>
      </c>
      <c r="K254">
        <f t="shared" si="31"/>
        <v>-33.761661471996376</v>
      </c>
    </row>
    <row r="255" spans="1:11" x14ac:dyDescent="0.25">
      <c r="A255" s="1">
        <v>0.83680555555555547</v>
      </c>
      <c r="B255">
        <v>4403</v>
      </c>
      <c r="C255">
        <v>1</v>
      </c>
      <c r="D255">
        <f t="shared" si="24"/>
        <v>0.51877325816052111</v>
      </c>
      <c r="E255">
        <f t="shared" si="25"/>
        <v>-0.85491187067294683</v>
      </c>
      <c r="F255">
        <f t="shared" si="26"/>
        <v>-0.46174861323503458</v>
      </c>
      <c r="G255">
        <f t="shared" si="27"/>
        <v>-0.88701083317822138</v>
      </c>
      <c r="H255">
        <f t="shared" si="28"/>
        <v>-0.99785892323860359</v>
      </c>
      <c r="I255">
        <f t="shared" si="29"/>
        <v>-6.5403129230141049E-2</v>
      </c>
      <c r="J255">
        <f t="shared" si="30"/>
        <v>4406.0559153940267</v>
      </c>
      <c r="K255">
        <f t="shared" si="31"/>
        <v>-3.0559153940266697</v>
      </c>
    </row>
    <row r="256" spans="1:11" x14ac:dyDescent="0.25">
      <c r="A256" s="1">
        <v>0.84027777777777779</v>
      </c>
      <c r="B256">
        <v>4352.3076923076924</v>
      </c>
      <c r="C256">
        <v>1</v>
      </c>
      <c r="D256">
        <f t="shared" si="24"/>
        <v>0.53729960834682389</v>
      </c>
      <c r="E256">
        <f t="shared" si="25"/>
        <v>-0.84339144581288572</v>
      </c>
      <c r="F256">
        <f t="shared" si="26"/>
        <v>-0.42261826174069939</v>
      </c>
      <c r="G256">
        <f t="shared" si="27"/>
        <v>-0.90630778703665005</v>
      </c>
      <c r="H256">
        <f t="shared" si="28"/>
        <v>-0.99144486137381038</v>
      </c>
      <c r="I256">
        <f t="shared" si="29"/>
        <v>-0.13052619222005171</v>
      </c>
      <c r="J256">
        <f t="shared" si="30"/>
        <v>4372.9036437170525</v>
      </c>
      <c r="K256">
        <f t="shared" si="31"/>
        <v>-20.595951409360168</v>
      </c>
    </row>
    <row r="257" spans="1:11" x14ac:dyDescent="0.25">
      <c r="A257" s="1">
        <v>0.84375</v>
      </c>
      <c r="B257">
        <v>4340</v>
      </c>
      <c r="C257">
        <v>1</v>
      </c>
      <c r="D257">
        <f t="shared" si="24"/>
        <v>0.55557023301960184</v>
      </c>
      <c r="E257">
        <f t="shared" si="25"/>
        <v>-0.83146961230254546</v>
      </c>
      <c r="F257">
        <f t="shared" si="26"/>
        <v>-0.38268343236509056</v>
      </c>
      <c r="G257">
        <f t="shared" si="27"/>
        <v>-0.92387953251128641</v>
      </c>
      <c r="H257">
        <f t="shared" si="28"/>
        <v>-0.98078528040323065</v>
      </c>
      <c r="I257">
        <f t="shared" si="29"/>
        <v>-0.195090322016127</v>
      </c>
      <c r="J257">
        <f t="shared" si="30"/>
        <v>4338.6528756940634</v>
      </c>
      <c r="K257">
        <f t="shared" si="31"/>
        <v>1.3471243059366316</v>
      </c>
    </row>
    <row r="258" spans="1:11" x14ac:dyDescent="0.25">
      <c r="A258" s="1">
        <v>0.84722222222222221</v>
      </c>
      <c r="B258">
        <v>4312.5</v>
      </c>
      <c r="C258">
        <v>1</v>
      </c>
      <c r="D258">
        <f t="shared" si="24"/>
        <v>0.57357643635104605</v>
      </c>
      <c r="E258">
        <f t="shared" si="25"/>
        <v>-0.8191520442889918</v>
      </c>
      <c r="F258">
        <f t="shared" si="26"/>
        <v>-0.34202014332566877</v>
      </c>
      <c r="G258">
        <f t="shared" si="27"/>
        <v>-0.93969262078590843</v>
      </c>
      <c r="H258">
        <f t="shared" si="28"/>
        <v>-0.96592582628906853</v>
      </c>
      <c r="I258">
        <f t="shared" si="29"/>
        <v>-0.25881904510251985</v>
      </c>
      <c r="J258">
        <f t="shared" si="30"/>
        <v>4303.3452573173481</v>
      </c>
      <c r="K258">
        <f t="shared" si="31"/>
        <v>9.1547426826518858</v>
      </c>
    </row>
    <row r="259" spans="1:11" x14ac:dyDescent="0.25">
      <c r="A259" s="1">
        <v>0.85069444444444453</v>
      </c>
      <c r="B259">
        <v>4289.4285714285716</v>
      </c>
      <c r="C259">
        <v>1</v>
      </c>
      <c r="D259">
        <f t="shared" si="24"/>
        <v>0.59130964836358268</v>
      </c>
      <c r="E259">
        <f t="shared" si="25"/>
        <v>-0.80644460426748232</v>
      </c>
      <c r="F259">
        <f t="shared" si="26"/>
        <v>-0.30070579950427234</v>
      </c>
      <c r="G259">
        <f t="shared" si="27"/>
        <v>-0.95371695074822715</v>
      </c>
      <c r="H259">
        <f t="shared" si="28"/>
        <v>-0.9469301294951058</v>
      </c>
      <c r="I259">
        <f t="shared" si="29"/>
        <v>-0.32143946530316103</v>
      </c>
      <c r="J259">
        <f t="shared" si="30"/>
        <v>4267.0235519451853</v>
      </c>
      <c r="K259">
        <f t="shared" si="31"/>
        <v>22.405019483386241</v>
      </c>
    </row>
    <row r="260" spans="1:11" x14ac:dyDescent="0.25">
      <c r="A260" s="1">
        <v>0.85070601851851846</v>
      </c>
      <c r="B260">
        <v>4335.5714285714284</v>
      </c>
      <c r="C260">
        <v>1</v>
      </c>
      <c r="D260">
        <f t="shared" si="24"/>
        <v>0.59136829310654115</v>
      </c>
      <c r="E260">
        <f t="shared" si="25"/>
        <v>-0.80640160088398638</v>
      </c>
      <c r="F260">
        <f t="shared" si="26"/>
        <v>-0.30056708381651209</v>
      </c>
      <c r="G260">
        <f t="shared" si="27"/>
        <v>-0.95376067654629049</v>
      </c>
      <c r="H260">
        <f t="shared" si="28"/>
        <v>-0.94685997974770397</v>
      </c>
      <c r="I260">
        <f t="shared" si="29"/>
        <v>-0.32164604575865302</v>
      </c>
      <c r="J260">
        <f t="shared" si="30"/>
        <v>4266.900832375768</v>
      </c>
      <c r="K260">
        <f t="shared" si="31"/>
        <v>68.670596195660437</v>
      </c>
    </row>
    <row r="261" spans="1:11" x14ac:dyDescent="0.25">
      <c r="A261" s="1">
        <v>0.85416666666666663</v>
      </c>
      <c r="B261">
        <v>4285.2857142857147</v>
      </c>
      <c r="C261">
        <v>1</v>
      </c>
      <c r="D261">
        <f t="shared" si="24"/>
        <v>0.60876142900872054</v>
      </c>
      <c r="E261">
        <f t="shared" si="25"/>
        <v>-0.79335334029123517</v>
      </c>
      <c r="F261">
        <f t="shared" si="26"/>
        <v>-0.25881904510252091</v>
      </c>
      <c r="G261">
        <f t="shared" si="27"/>
        <v>-0.9659258262890682</v>
      </c>
      <c r="H261">
        <f t="shared" si="28"/>
        <v>-0.92387953251128752</v>
      </c>
      <c r="I261">
        <f t="shared" si="29"/>
        <v>-0.38268343236508795</v>
      </c>
      <c r="J261">
        <f t="shared" si="30"/>
        <v>4229.7314483738392</v>
      </c>
      <c r="K261">
        <f t="shared" si="31"/>
        <v>55.554265911875518</v>
      </c>
    </row>
    <row r="262" spans="1:11" x14ac:dyDescent="0.25">
      <c r="A262" s="1">
        <v>0.85763888888888884</v>
      </c>
      <c r="B262">
        <v>4281.7692307692305</v>
      </c>
      <c r="C262">
        <v>1</v>
      </c>
      <c r="D262">
        <f t="shared" si="24"/>
        <v>0.62592347218405864</v>
      </c>
      <c r="E262">
        <f t="shared" si="25"/>
        <v>-0.77988448309288216</v>
      </c>
      <c r="F262">
        <f t="shared" si="26"/>
        <v>-0.2164396139381039</v>
      </c>
      <c r="G262">
        <f t="shared" si="27"/>
        <v>-0.97629600711993314</v>
      </c>
      <c r="H262">
        <f t="shared" si="28"/>
        <v>-0.89687274153268826</v>
      </c>
      <c r="I262">
        <f t="shared" si="29"/>
        <v>-0.44228869021900147</v>
      </c>
      <c r="J262">
        <f t="shared" si="30"/>
        <v>4191.5133696035928</v>
      </c>
      <c r="K262">
        <f t="shared" si="31"/>
        <v>90.255861165637725</v>
      </c>
    </row>
    <row r="263" spans="1:11" x14ac:dyDescent="0.25">
      <c r="A263" s="1">
        <v>0.86111111111111116</v>
      </c>
      <c r="B263">
        <v>4192.8999999999996</v>
      </c>
      <c r="C263">
        <v>1</v>
      </c>
      <c r="D263">
        <f t="shared" si="24"/>
        <v>0.64278760968653925</v>
      </c>
      <c r="E263">
        <f t="shared" si="25"/>
        <v>-0.76604444311897812</v>
      </c>
      <c r="F263">
        <f t="shared" si="26"/>
        <v>-0.17364817766693058</v>
      </c>
      <c r="G263">
        <f t="shared" si="27"/>
        <v>-0.98480775301220802</v>
      </c>
      <c r="H263">
        <f t="shared" si="28"/>
        <v>-0.86602540378443926</v>
      </c>
      <c r="I263">
        <f t="shared" si="29"/>
        <v>-0.49999999999999895</v>
      </c>
      <c r="J263">
        <f t="shared" si="30"/>
        <v>4152.4142832289754</v>
      </c>
      <c r="K263">
        <f t="shared" si="31"/>
        <v>40.485716771024272</v>
      </c>
    </row>
    <row r="264" spans="1:11" x14ac:dyDescent="0.25">
      <c r="A264" s="1">
        <v>0.86458333333333337</v>
      </c>
      <c r="B264">
        <v>4212.4615384615381</v>
      </c>
      <c r="C264">
        <v>1</v>
      </c>
      <c r="D264">
        <f t="shared" si="24"/>
        <v>0.65934581510006907</v>
      </c>
      <c r="E264">
        <f t="shared" si="25"/>
        <v>-0.75183980747897716</v>
      </c>
      <c r="F264">
        <f t="shared" si="26"/>
        <v>-0.13052619222005099</v>
      </c>
      <c r="G264">
        <f t="shared" si="27"/>
        <v>-0.99144486137381049</v>
      </c>
      <c r="H264">
        <f t="shared" si="28"/>
        <v>-0.83146961230254468</v>
      </c>
      <c r="I264">
        <f t="shared" si="29"/>
        <v>-0.55557023301960295</v>
      </c>
      <c r="J264">
        <f t="shared" si="30"/>
        <v>4112.4795143680194</v>
      </c>
      <c r="K264">
        <f t="shared" si="31"/>
        <v>99.982024093518703</v>
      </c>
    </row>
    <row r="265" spans="1:11" x14ac:dyDescent="0.25">
      <c r="A265" s="1">
        <v>0.86805555555555547</v>
      </c>
      <c r="B265">
        <v>4125.083333333333</v>
      </c>
      <c r="C265">
        <v>1</v>
      </c>
      <c r="D265">
        <f t="shared" si="24"/>
        <v>0.67559020761565947</v>
      </c>
      <c r="E265">
        <f t="shared" si="25"/>
        <v>-0.73727733681012475</v>
      </c>
      <c r="F265">
        <f t="shared" si="26"/>
        <v>-8.7155742747660275E-2</v>
      </c>
      <c r="G265">
        <f t="shared" si="27"/>
        <v>-0.99619469809174532</v>
      </c>
      <c r="H265">
        <f t="shared" si="28"/>
        <v>-0.7933533402912355</v>
      </c>
      <c r="I265">
        <f t="shared" si="29"/>
        <v>-0.60876142900872021</v>
      </c>
      <c r="J265">
        <f t="shared" si="30"/>
        <v>4071.7545620261608</v>
      </c>
      <c r="K265">
        <f t="shared" si="31"/>
        <v>53.328771307172246</v>
      </c>
    </row>
    <row r="266" spans="1:11" x14ac:dyDescent="0.25">
      <c r="A266" s="1">
        <v>0.87152777777777779</v>
      </c>
      <c r="B266">
        <v>4168.272727272727</v>
      </c>
      <c r="C266">
        <v>1</v>
      </c>
      <c r="D266">
        <f t="shared" si="24"/>
        <v>0.69151305578226951</v>
      </c>
      <c r="E266">
        <f t="shared" si="25"/>
        <v>-0.72236396205975539</v>
      </c>
      <c r="F266">
        <f t="shared" si="26"/>
        <v>-4.3619387365335487E-2</v>
      </c>
      <c r="G266">
        <f t="shared" si="27"/>
        <v>-0.9990482215818578</v>
      </c>
      <c r="H266">
        <f t="shared" si="28"/>
        <v>-0.75183980747897627</v>
      </c>
      <c r="I266">
        <f t="shared" si="29"/>
        <v>-0.65934581510007007</v>
      </c>
      <c r="J266">
        <f t="shared" si="30"/>
        <v>4030.2849197667979</v>
      </c>
      <c r="K266">
        <f t="shared" si="31"/>
        <v>137.98780750592914</v>
      </c>
    </row>
    <row r="267" spans="1:11" x14ac:dyDescent="0.25">
      <c r="A267" s="1">
        <v>0.875</v>
      </c>
      <c r="B267">
        <v>4073.7692307692309</v>
      </c>
      <c r="C267">
        <v>1</v>
      </c>
      <c r="D267">
        <f t="shared" ref="D267:D303" si="32">COS(D$8*$A267*PI()*2)</f>
        <v>0.70710678118654735</v>
      </c>
      <c r="E267">
        <f t="shared" ref="E267:E303" si="33">SIN(E$8*$A267*PI()*2)</f>
        <v>-0.70710678118654768</v>
      </c>
      <c r="F267">
        <f t="shared" ref="F267:F303" si="34">COS(F$8*$A267*PI()*2)</f>
        <v>-4.28801959218017E-16</v>
      </c>
      <c r="G267">
        <f t="shared" ref="G267:G303" si="35">SIN(G$8*$A267*PI()*2)</f>
        <v>-1</v>
      </c>
      <c r="H267">
        <f t="shared" ref="H267:H303" si="36">COS(H$8*$A267*PI()*2)</f>
        <v>-0.70710678118654735</v>
      </c>
      <c r="I267">
        <f t="shared" ref="I267:I303" si="37">SIN(I$8*$A267*PI()*2)</f>
        <v>-0.70710678118654768</v>
      </c>
      <c r="J267">
        <f t="shared" ref="J267:J303" si="38">SUMPRODUCT($C$6:$I$6,C267:I267)</f>
        <v>3988.115901533356</v>
      </c>
      <c r="K267">
        <f t="shared" ref="K267:K303" si="39">B267-J267</f>
        <v>85.653329235874935</v>
      </c>
    </row>
    <row r="268" spans="1:11" x14ac:dyDescent="0.25">
      <c r="A268" s="1">
        <v>0.87847222222222221</v>
      </c>
      <c r="B268">
        <v>4071.3076923076924</v>
      </c>
      <c r="C268">
        <v>1</v>
      </c>
      <c r="D268">
        <f t="shared" si="32"/>
        <v>0.72236396205975506</v>
      </c>
      <c r="E268">
        <f t="shared" si="33"/>
        <v>-0.69151305578226985</v>
      </c>
      <c r="F268">
        <f t="shared" si="34"/>
        <v>4.3619387365334633E-2</v>
      </c>
      <c r="G268">
        <f t="shared" si="35"/>
        <v>-0.9990482215818578</v>
      </c>
      <c r="H268">
        <f t="shared" si="36"/>
        <v>-0.65934581510006973</v>
      </c>
      <c r="I268">
        <f t="shared" si="37"/>
        <v>-0.75183980747897661</v>
      </c>
      <c r="J268">
        <f t="shared" si="38"/>
        <v>3945.2924734362882</v>
      </c>
      <c r="K268">
        <f t="shared" si="39"/>
        <v>126.01521887140416</v>
      </c>
    </row>
    <row r="269" spans="1:11" x14ac:dyDescent="0.25">
      <c r="A269" s="1">
        <v>0.88194444444444453</v>
      </c>
      <c r="B269">
        <v>3990.9285714285716</v>
      </c>
      <c r="C269">
        <v>1</v>
      </c>
      <c r="D269">
        <f t="shared" si="32"/>
        <v>0.73727733681012442</v>
      </c>
      <c r="E269">
        <f t="shared" si="33"/>
        <v>-0.6755902076156598</v>
      </c>
      <c r="F269">
        <f t="shared" si="34"/>
        <v>8.7155742747659415E-2</v>
      </c>
      <c r="G269">
        <f t="shared" si="35"/>
        <v>-0.99619469809174543</v>
      </c>
      <c r="H269">
        <f t="shared" si="36"/>
        <v>-0.60876142900871988</v>
      </c>
      <c r="I269">
        <f t="shared" si="37"/>
        <v>-0.79335334029123572</v>
      </c>
      <c r="J269">
        <f t="shared" si="38"/>
        <v>3901.8590922837707</v>
      </c>
      <c r="K269">
        <f t="shared" si="39"/>
        <v>89.06947914480088</v>
      </c>
    </row>
    <row r="270" spans="1:11" x14ac:dyDescent="0.25">
      <c r="A270" s="1">
        <v>0.88541666666666663</v>
      </c>
      <c r="B270">
        <v>4019.3333333333335</v>
      </c>
      <c r="C270">
        <v>1</v>
      </c>
      <c r="D270">
        <f t="shared" si="32"/>
        <v>0.75183980747897694</v>
      </c>
      <c r="E270">
        <f t="shared" si="33"/>
        <v>-0.6593458151000694</v>
      </c>
      <c r="F270">
        <f t="shared" si="34"/>
        <v>0.13052619222005013</v>
      </c>
      <c r="G270">
        <f t="shared" si="35"/>
        <v>-0.9914448613738106</v>
      </c>
      <c r="H270">
        <f t="shared" si="36"/>
        <v>-0.55557023301960262</v>
      </c>
      <c r="I270">
        <f t="shared" si="37"/>
        <v>-0.83146961230254501</v>
      </c>
      <c r="J270">
        <f t="shared" si="38"/>
        <v>3857.8595515964175</v>
      </c>
      <c r="K270">
        <f t="shared" si="39"/>
        <v>161.47378173691595</v>
      </c>
    </row>
    <row r="271" spans="1:11" x14ac:dyDescent="0.25">
      <c r="A271" s="1">
        <v>0.88888888888888884</v>
      </c>
      <c r="B271">
        <v>3870.5</v>
      </c>
      <c r="C271">
        <v>1</v>
      </c>
      <c r="D271">
        <f t="shared" si="32"/>
        <v>0.76604444311897779</v>
      </c>
      <c r="E271">
        <f t="shared" si="33"/>
        <v>-0.64278760968653958</v>
      </c>
      <c r="F271">
        <f t="shared" si="34"/>
        <v>0.17364817766692972</v>
      </c>
      <c r="G271">
        <f t="shared" si="35"/>
        <v>-0.98480775301220813</v>
      </c>
      <c r="H271">
        <f t="shared" si="36"/>
        <v>-0.50000000000000155</v>
      </c>
      <c r="I271">
        <f t="shared" si="37"/>
        <v>-0.86602540378443771</v>
      </c>
      <c r="J271">
        <f t="shared" si="38"/>
        <v>3813.3368358046291</v>
      </c>
      <c r="K271">
        <f t="shared" si="39"/>
        <v>57.163164195370882</v>
      </c>
    </row>
    <row r="272" spans="1:11" x14ac:dyDescent="0.25">
      <c r="A272" s="1">
        <v>0.89236111111111116</v>
      </c>
      <c r="B272">
        <v>3848.3</v>
      </c>
      <c r="C272">
        <v>1</v>
      </c>
      <c r="D272">
        <f t="shared" si="32"/>
        <v>0.77988448309288183</v>
      </c>
      <c r="E272">
        <f t="shared" si="33"/>
        <v>-0.62592347218405897</v>
      </c>
      <c r="F272">
        <f t="shared" si="34"/>
        <v>0.21643961393810307</v>
      </c>
      <c r="G272">
        <f t="shared" si="35"/>
        <v>-0.97629600711993336</v>
      </c>
      <c r="H272">
        <f t="shared" si="36"/>
        <v>-0.44228869021900102</v>
      </c>
      <c r="I272">
        <f t="shared" si="37"/>
        <v>-0.89687274153268848</v>
      </c>
      <c r="J272">
        <f t="shared" si="38"/>
        <v>3768.3329832825548</v>
      </c>
      <c r="K272">
        <f t="shared" si="39"/>
        <v>79.967016717445404</v>
      </c>
    </row>
    <row r="273" spans="1:11" x14ac:dyDescent="0.25">
      <c r="A273" s="1">
        <v>0.89583333333333337</v>
      </c>
      <c r="B273">
        <v>3768.5714285714284</v>
      </c>
      <c r="C273">
        <v>1</v>
      </c>
      <c r="D273">
        <f t="shared" si="32"/>
        <v>0.79335334029123494</v>
      </c>
      <c r="E273">
        <f t="shared" si="33"/>
        <v>-0.60876142900872088</v>
      </c>
      <c r="F273">
        <f t="shared" si="34"/>
        <v>0.25881904510252007</v>
      </c>
      <c r="G273">
        <f t="shared" si="35"/>
        <v>-0.96592582628906842</v>
      </c>
      <c r="H273">
        <f t="shared" si="36"/>
        <v>-0.38268343236509078</v>
      </c>
      <c r="I273">
        <f t="shared" si="37"/>
        <v>-0.92387953251128629</v>
      </c>
      <c r="J273">
        <f t="shared" si="38"/>
        <v>3722.8889588247771</v>
      </c>
      <c r="K273">
        <f t="shared" si="39"/>
        <v>45.68246974665135</v>
      </c>
    </row>
    <row r="274" spans="1:11" x14ac:dyDescent="0.25">
      <c r="A274" s="1">
        <v>0.89930555555555547</v>
      </c>
      <c r="B274">
        <v>3756.2307692307691</v>
      </c>
      <c r="C274">
        <v>1</v>
      </c>
      <c r="D274">
        <f t="shared" si="32"/>
        <v>0.8064446042674821</v>
      </c>
      <c r="E274">
        <f t="shared" si="33"/>
        <v>-0.59130964836358302</v>
      </c>
      <c r="F274">
        <f t="shared" si="34"/>
        <v>0.30070579950427151</v>
      </c>
      <c r="G274">
        <f t="shared" si="35"/>
        <v>-0.95371695074822738</v>
      </c>
      <c r="H274">
        <f t="shared" si="36"/>
        <v>-0.32143946530316397</v>
      </c>
      <c r="I274">
        <f t="shared" si="37"/>
        <v>-0.94693012949510491</v>
      </c>
      <c r="J274">
        <f t="shared" si="38"/>
        <v>3677.044536121557</v>
      </c>
      <c r="K274">
        <f t="shared" si="39"/>
        <v>79.186233109212026</v>
      </c>
    </row>
    <row r="275" spans="1:11" x14ac:dyDescent="0.25">
      <c r="A275" s="1">
        <v>0.90277777777777779</v>
      </c>
      <c r="B275">
        <v>3595.9166666666665</v>
      </c>
      <c r="C275">
        <v>1</v>
      </c>
      <c r="D275">
        <f t="shared" si="32"/>
        <v>0.81915204428899158</v>
      </c>
      <c r="E275">
        <f t="shared" si="33"/>
        <v>-0.57357643635104649</v>
      </c>
      <c r="F275">
        <f t="shared" si="34"/>
        <v>0.34202014332566794</v>
      </c>
      <c r="G275">
        <f t="shared" si="35"/>
        <v>-0.93969262078590865</v>
      </c>
      <c r="H275">
        <f t="shared" si="36"/>
        <v>-0.25881904510252113</v>
      </c>
      <c r="I275">
        <f t="shared" si="37"/>
        <v>-0.9659258262890682</v>
      </c>
      <c r="J275">
        <f t="shared" si="38"/>
        <v>3630.8381907356561</v>
      </c>
      <c r="K275">
        <f t="shared" si="39"/>
        <v>-34.921524068989584</v>
      </c>
    </row>
    <row r="276" spans="1:11" x14ac:dyDescent="0.25">
      <c r="A276" s="1">
        <v>0.90625</v>
      </c>
      <c r="B276">
        <v>3597.5833333333335</v>
      </c>
      <c r="C276">
        <v>1</v>
      </c>
      <c r="D276">
        <f t="shared" si="32"/>
        <v>0.83146961230254524</v>
      </c>
      <c r="E276">
        <f t="shared" si="33"/>
        <v>-0.55557023301960218</v>
      </c>
      <c r="F276">
        <f t="shared" si="34"/>
        <v>0.38268343236508978</v>
      </c>
      <c r="G276">
        <f t="shared" si="35"/>
        <v>-0.92387953251128674</v>
      </c>
      <c r="H276">
        <f t="shared" si="36"/>
        <v>-0.19509032201613</v>
      </c>
      <c r="I276">
        <f t="shared" si="37"/>
        <v>-0.9807852804032301</v>
      </c>
      <c r="J276">
        <f t="shared" si="38"/>
        <v>3584.3070040286516</v>
      </c>
      <c r="K276">
        <f t="shared" si="39"/>
        <v>13.276329304681894</v>
      </c>
    </row>
    <row r="277" spans="1:11" x14ac:dyDescent="0.25">
      <c r="A277" s="1">
        <v>0.90972222222222221</v>
      </c>
      <c r="B277">
        <v>3492.5833333333335</v>
      </c>
      <c r="C277">
        <v>1</v>
      </c>
      <c r="D277">
        <f t="shared" si="32"/>
        <v>0.8433914458128855</v>
      </c>
      <c r="E277">
        <f t="shared" si="33"/>
        <v>-0.53729960834682422</v>
      </c>
      <c r="F277">
        <f t="shared" si="34"/>
        <v>0.42261826174069861</v>
      </c>
      <c r="G277">
        <f t="shared" si="35"/>
        <v>-0.90630778703665038</v>
      </c>
      <c r="H277">
        <f t="shared" si="36"/>
        <v>-0.13052619222005474</v>
      </c>
      <c r="I277">
        <f t="shared" si="37"/>
        <v>-0.99144486137381005</v>
      </c>
      <c r="J277">
        <f t="shared" si="38"/>
        <v>3537.4865784277181</v>
      </c>
      <c r="K277">
        <f t="shared" si="39"/>
        <v>-44.903245094384602</v>
      </c>
    </row>
    <row r="278" spans="1:11" x14ac:dyDescent="0.25">
      <c r="A278" s="1">
        <v>0.91319444444444453</v>
      </c>
      <c r="B278">
        <v>3430.125</v>
      </c>
      <c r="C278">
        <v>1</v>
      </c>
      <c r="D278">
        <f t="shared" si="32"/>
        <v>0.85491187067294661</v>
      </c>
      <c r="E278">
        <f t="shared" si="33"/>
        <v>-0.51877325816052144</v>
      </c>
      <c r="F278">
        <f t="shared" si="34"/>
        <v>0.46174861323503386</v>
      </c>
      <c r="G278">
        <f t="shared" si="35"/>
        <v>-0.88701083317822171</v>
      </c>
      <c r="H278">
        <f t="shared" si="36"/>
        <v>-6.5403129230144103E-2</v>
      </c>
      <c r="I278">
        <f t="shared" si="37"/>
        <v>-0.99785892323860348</v>
      </c>
      <c r="J278">
        <f t="shared" si="38"/>
        <v>3490.41096436517</v>
      </c>
      <c r="K278">
        <f t="shared" si="39"/>
        <v>-60.285964365170003</v>
      </c>
    </row>
    <row r="279" spans="1:11" x14ac:dyDescent="0.25">
      <c r="A279" s="1">
        <v>0.91666666666666663</v>
      </c>
      <c r="B279">
        <v>3394.5384615384614</v>
      </c>
      <c r="C279">
        <v>1</v>
      </c>
      <c r="D279">
        <f t="shared" si="32"/>
        <v>0.86602540378443837</v>
      </c>
      <c r="E279">
        <f t="shared" si="33"/>
        <v>-0.50000000000000044</v>
      </c>
      <c r="F279">
        <f t="shared" si="34"/>
        <v>0.49999999999999911</v>
      </c>
      <c r="G279">
        <f t="shared" si="35"/>
        <v>-0.86602540378443915</v>
      </c>
      <c r="H279">
        <f t="shared" si="36"/>
        <v>-2.4501884895999915E-15</v>
      </c>
      <c r="I279">
        <f t="shared" si="37"/>
        <v>-1</v>
      </c>
      <c r="J279">
        <f t="shared" si="38"/>
        <v>3443.1125991629924</v>
      </c>
      <c r="K279">
        <f t="shared" si="39"/>
        <v>-48.574137624530977</v>
      </c>
    </row>
    <row r="280" spans="1:11" x14ac:dyDescent="0.25">
      <c r="A280" s="1">
        <v>0.92013888888888884</v>
      </c>
      <c r="B280">
        <v>3395.0714285714284</v>
      </c>
      <c r="C280">
        <v>1</v>
      </c>
      <c r="D280">
        <f t="shared" si="32"/>
        <v>0.87672675570750769</v>
      </c>
      <c r="E280">
        <f t="shared" si="33"/>
        <v>-0.48098876891938774</v>
      </c>
      <c r="F280">
        <f t="shared" si="34"/>
        <v>0.53729960834682366</v>
      </c>
      <c r="G280">
        <f t="shared" si="35"/>
        <v>-0.84339144581288583</v>
      </c>
      <c r="H280">
        <f t="shared" si="36"/>
        <v>6.5403129230142756E-2</v>
      </c>
      <c r="I280">
        <f t="shared" si="37"/>
        <v>-0.99785892323860348</v>
      </c>
      <c r="J280">
        <f t="shared" si="38"/>
        <v>3395.6222580732765</v>
      </c>
      <c r="K280">
        <f t="shared" si="39"/>
        <v>-0.55082950184805668</v>
      </c>
    </row>
    <row r="281" spans="1:11" x14ac:dyDescent="0.25">
      <c r="A281" s="1">
        <v>0.92361111111111116</v>
      </c>
      <c r="B281">
        <v>3297.9285714285716</v>
      </c>
      <c r="C281">
        <v>1</v>
      </c>
      <c r="D281">
        <f t="shared" si="32"/>
        <v>0.88701083317822182</v>
      </c>
      <c r="E281">
        <f t="shared" si="33"/>
        <v>-0.46174861323503363</v>
      </c>
      <c r="F281">
        <f t="shared" si="34"/>
        <v>0.5735764363510466</v>
      </c>
      <c r="G281">
        <f t="shared" si="35"/>
        <v>-0.81915204428899147</v>
      </c>
      <c r="H281">
        <f t="shared" si="36"/>
        <v>0.13052619222005341</v>
      </c>
      <c r="I281">
        <f t="shared" si="37"/>
        <v>-0.99144486137381016</v>
      </c>
      <c r="J281">
        <f t="shared" si="38"/>
        <v>3347.9690176235054</v>
      </c>
      <c r="K281">
        <f t="shared" si="39"/>
        <v>-50.040446194933793</v>
      </c>
    </row>
    <row r="282" spans="1:11" x14ac:dyDescent="0.25">
      <c r="A282" s="1">
        <v>0.92708333333333337</v>
      </c>
      <c r="B282">
        <v>3317.8333333333335</v>
      </c>
      <c r="C282">
        <v>1</v>
      </c>
      <c r="D282">
        <f t="shared" si="32"/>
        <v>0.89687274153268826</v>
      </c>
      <c r="E282">
        <f t="shared" si="33"/>
        <v>-0.44228869021900141</v>
      </c>
      <c r="F282">
        <f t="shared" si="34"/>
        <v>0.60876142900872043</v>
      </c>
      <c r="G282">
        <f t="shared" si="35"/>
        <v>-0.79335334029123539</v>
      </c>
      <c r="H282">
        <f t="shared" si="36"/>
        <v>0.19509032201612869</v>
      </c>
      <c r="I282">
        <f t="shared" si="37"/>
        <v>-0.98078528040323032</v>
      </c>
      <c r="J282">
        <f t="shared" si="38"/>
        <v>3300.1802313528569</v>
      </c>
      <c r="K282">
        <f t="shared" si="39"/>
        <v>17.653101980476549</v>
      </c>
    </row>
    <row r="283" spans="1:11" x14ac:dyDescent="0.25">
      <c r="A283" s="1">
        <v>0.93055555555555547</v>
      </c>
      <c r="B283">
        <v>3225.1428571428573</v>
      </c>
      <c r="C283">
        <v>1</v>
      </c>
      <c r="D283">
        <f t="shared" si="32"/>
        <v>0.90630778703664971</v>
      </c>
      <c r="E283">
        <f t="shared" si="33"/>
        <v>-0.4226182617407</v>
      </c>
      <c r="F283">
        <f t="shared" si="34"/>
        <v>0.64278760968653836</v>
      </c>
      <c r="G283">
        <f t="shared" si="35"/>
        <v>-0.76604444311897879</v>
      </c>
      <c r="H283">
        <f t="shared" si="36"/>
        <v>0.2588190451025198</v>
      </c>
      <c r="I283">
        <f t="shared" si="37"/>
        <v>-0.96592582628906853</v>
      </c>
      <c r="J283">
        <f t="shared" si="38"/>
        <v>3252.2815179628014</v>
      </c>
      <c r="K283">
        <f t="shared" si="39"/>
        <v>-27.138660819944107</v>
      </c>
    </row>
    <row r="284" spans="1:11" x14ac:dyDescent="0.25">
      <c r="A284" s="1">
        <v>0.93402777777777779</v>
      </c>
      <c r="B284">
        <v>3198.7</v>
      </c>
      <c r="C284">
        <v>1</v>
      </c>
      <c r="D284">
        <f t="shared" si="32"/>
        <v>0.9153114791194471</v>
      </c>
      <c r="E284">
        <f t="shared" si="33"/>
        <v>-0.40274668985873741</v>
      </c>
      <c r="F284">
        <f t="shared" si="34"/>
        <v>0.67559020761565991</v>
      </c>
      <c r="G284">
        <f t="shared" si="35"/>
        <v>-0.73727733681012431</v>
      </c>
      <c r="H284">
        <f t="shared" si="36"/>
        <v>0.3214394653031627</v>
      </c>
      <c r="I284">
        <f t="shared" si="37"/>
        <v>-0.94693012949510524</v>
      </c>
      <c r="J284">
        <f t="shared" si="38"/>
        <v>3204.2967618423309</v>
      </c>
      <c r="K284">
        <f t="shared" si="39"/>
        <v>-5.5967618423310341</v>
      </c>
    </row>
    <row r="285" spans="1:11" x14ac:dyDescent="0.25">
      <c r="A285" s="1">
        <v>0.9375</v>
      </c>
      <c r="B285">
        <v>3158.1538461538462</v>
      </c>
      <c r="C285">
        <v>1</v>
      </c>
      <c r="D285">
        <f t="shared" si="32"/>
        <v>0.92387953251128652</v>
      </c>
      <c r="E285">
        <f t="shared" si="33"/>
        <v>-0.38268343236509039</v>
      </c>
      <c r="F285">
        <f t="shared" si="34"/>
        <v>0.70710678118654657</v>
      </c>
      <c r="G285">
        <f t="shared" si="35"/>
        <v>-0.70710678118654846</v>
      </c>
      <c r="H285">
        <f t="shared" si="36"/>
        <v>0.38268343236508956</v>
      </c>
      <c r="I285">
        <f t="shared" si="37"/>
        <v>-0.92387953251128685</v>
      </c>
      <c r="J285">
        <f t="shared" si="38"/>
        <v>3156.2481258654466</v>
      </c>
      <c r="K285">
        <f t="shared" si="39"/>
        <v>1.9057202883996069</v>
      </c>
    </row>
    <row r="286" spans="1:11" x14ac:dyDescent="0.25">
      <c r="A286" s="1">
        <v>0.94097222222222221</v>
      </c>
      <c r="B286">
        <v>3153.3333333333335</v>
      </c>
      <c r="C286">
        <v>1</v>
      </c>
      <c r="D286">
        <f t="shared" si="32"/>
        <v>0.93200786928279844</v>
      </c>
      <c r="E286">
        <f t="shared" si="33"/>
        <v>-0.36243803828370186</v>
      </c>
      <c r="F286">
        <f t="shared" si="34"/>
        <v>0.73727733681012375</v>
      </c>
      <c r="G286">
        <f t="shared" si="35"/>
        <v>-0.67559020761566058</v>
      </c>
      <c r="H286">
        <f t="shared" si="36"/>
        <v>0.4422886902189998</v>
      </c>
      <c r="I286">
        <f t="shared" si="37"/>
        <v>-0.89687274153268903</v>
      </c>
      <c r="J286">
        <f t="shared" si="38"/>
        <v>3108.1560762964582</v>
      </c>
      <c r="K286">
        <f t="shared" si="39"/>
        <v>45.177257036875289</v>
      </c>
    </row>
    <row r="287" spans="1:11" x14ac:dyDescent="0.25">
      <c r="A287" s="1">
        <v>0.94444444444444453</v>
      </c>
      <c r="B287">
        <v>3091.8571428571427</v>
      </c>
      <c r="C287">
        <v>1</v>
      </c>
      <c r="D287">
        <f t="shared" si="32"/>
        <v>0.93969262078590843</v>
      </c>
      <c r="E287">
        <f t="shared" si="33"/>
        <v>-0.3420201433256686</v>
      </c>
      <c r="F287">
        <f t="shared" si="34"/>
        <v>0.76604444311897824</v>
      </c>
      <c r="G287">
        <f t="shared" si="35"/>
        <v>-0.64278760968653903</v>
      </c>
      <c r="H287">
        <f t="shared" si="36"/>
        <v>0.50000000000000044</v>
      </c>
      <c r="I287">
        <f t="shared" si="37"/>
        <v>-0.86602540378443837</v>
      </c>
      <c r="J287">
        <f t="shared" si="38"/>
        <v>3060.0394195775025</v>
      </c>
      <c r="K287">
        <f t="shared" si="39"/>
        <v>31.817723279640177</v>
      </c>
    </row>
    <row r="288" spans="1:11" x14ac:dyDescent="0.25">
      <c r="A288" s="1">
        <v>0.94791666666666663</v>
      </c>
      <c r="B288">
        <v>3066.3333333333335</v>
      </c>
      <c r="C288">
        <v>1</v>
      </c>
      <c r="D288">
        <f t="shared" si="32"/>
        <v>0.94693012949510558</v>
      </c>
      <c r="E288">
        <f t="shared" si="33"/>
        <v>-0.32143946530316186</v>
      </c>
      <c r="F288">
        <f t="shared" si="34"/>
        <v>0.79335334029123483</v>
      </c>
      <c r="G288">
        <f t="shared" si="35"/>
        <v>-0.6087614290087211</v>
      </c>
      <c r="H288">
        <f t="shared" si="36"/>
        <v>0.55557023301960151</v>
      </c>
      <c r="I288">
        <f t="shared" si="37"/>
        <v>-0.83146961230254579</v>
      </c>
      <c r="J288">
        <f t="shared" si="38"/>
        <v>3011.9153507124638</v>
      </c>
      <c r="K288">
        <f t="shared" si="39"/>
        <v>54.41798262086968</v>
      </c>
    </row>
    <row r="289" spans="1:11" x14ac:dyDescent="0.25">
      <c r="A289" s="1">
        <v>0.95138888888888884</v>
      </c>
      <c r="B289">
        <v>2997.2142857142858</v>
      </c>
      <c r="C289">
        <v>1</v>
      </c>
      <c r="D289">
        <f t="shared" si="32"/>
        <v>0.95371695074822671</v>
      </c>
      <c r="E289">
        <f t="shared" si="33"/>
        <v>-0.30070579950427384</v>
      </c>
      <c r="F289">
        <f t="shared" si="34"/>
        <v>0.81915204428899091</v>
      </c>
      <c r="G289">
        <f t="shared" si="35"/>
        <v>-0.57357643635104738</v>
      </c>
      <c r="H289">
        <f t="shared" si="36"/>
        <v>0.60876142900871877</v>
      </c>
      <c r="I289">
        <f t="shared" si="37"/>
        <v>-0.79335334029123661</v>
      </c>
      <c r="J289">
        <f t="shared" si="38"/>
        <v>2963.7995129029528</v>
      </c>
      <c r="K289">
        <f t="shared" si="39"/>
        <v>33.414772811333023</v>
      </c>
    </row>
    <row r="290" spans="1:11" x14ac:dyDescent="0.25">
      <c r="A290" s="1">
        <v>0.95486111111111116</v>
      </c>
      <c r="B290">
        <v>3000.5454545454545</v>
      </c>
      <c r="C290">
        <v>1</v>
      </c>
      <c r="D290">
        <f t="shared" si="32"/>
        <v>0.9600498543859286</v>
      </c>
      <c r="E290">
        <f t="shared" si="33"/>
        <v>-0.27982901403099242</v>
      </c>
      <c r="F290">
        <f t="shared" si="34"/>
        <v>0.84339144581288528</v>
      </c>
      <c r="G290">
        <f t="shared" si="35"/>
        <v>-0.53729960834682444</v>
      </c>
      <c r="H290">
        <f t="shared" si="36"/>
        <v>0.65934581510006873</v>
      </c>
      <c r="I290">
        <f t="shared" si="37"/>
        <v>-0.7518398074789775</v>
      </c>
      <c r="J290">
        <f t="shared" si="38"/>
        <v>2915.7060680349255</v>
      </c>
      <c r="K290">
        <f t="shared" si="39"/>
        <v>84.839386510529039</v>
      </c>
    </row>
    <row r="291" spans="1:11" x14ac:dyDescent="0.25">
      <c r="A291" s="1">
        <v>0.95833333333333337</v>
      </c>
      <c r="B291">
        <v>2893.5833333333335</v>
      </c>
      <c r="C291">
        <v>1</v>
      </c>
      <c r="D291">
        <f t="shared" si="32"/>
        <v>0.96592582628906831</v>
      </c>
      <c r="E291">
        <f t="shared" si="33"/>
        <v>-0.25881904510252068</v>
      </c>
      <c r="F291">
        <f t="shared" si="34"/>
        <v>0.86602540378443871</v>
      </c>
      <c r="G291">
        <f t="shared" si="35"/>
        <v>-0.49999999999999989</v>
      </c>
      <c r="H291">
        <f t="shared" si="36"/>
        <v>0.70710678118654635</v>
      </c>
      <c r="I291">
        <f t="shared" si="37"/>
        <v>-0.70710678118654868</v>
      </c>
      <c r="J291">
        <f t="shared" si="38"/>
        <v>2867.6477775595308</v>
      </c>
      <c r="K291">
        <f t="shared" si="39"/>
        <v>25.935555773802662</v>
      </c>
    </row>
    <row r="292" spans="1:11" x14ac:dyDescent="0.25">
      <c r="A292" s="1">
        <v>0.96180555555555547</v>
      </c>
      <c r="B292">
        <v>2899.2857142857142</v>
      </c>
      <c r="C292">
        <v>1</v>
      </c>
      <c r="D292">
        <f t="shared" si="32"/>
        <v>0.97134206981326132</v>
      </c>
      <c r="E292">
        <f t="shared" si="33"/>
        <v>-0.23768589232617349</v>
      </c>
      <c r="F292">
        <f t="shared" si="34"/>
        <v>0.88701083317822127</v>
      </c>
      <c r="G292">
        <f t="shared" si="35"/>
        <v>-0.46174861323503463</v>
      </c>
      <c r="H292">
        <f t="shared" si="36"/>
        <v>0.75183980747897539</v>
      </c>
      <c r="I292">
        <f t="shared" si="37"/>
        <v>-0.65934581510007118</v>
      </c>
      <c r="J292">
        <f t="shared" si="38"/>
        <v>2819.6360932589328</v>
      </c>
      <c r="K292">
        <f t="shared" si="39"/>
        <v>79.64962102678146</v>
      </c>
    </row>
    <row r="293" spans="1:11" x14ac:dyDescent="0.25">
      <c r="A293" s="1">
        <v>0.96527777777777779</v>
      </c>
      <c r="B293">
        <v>2787.3076923076924</v>
      </c>
      <c r="C293">
        <v>1</v>
      </c>
      <c r="D293">
        <f t="shared" si="32"/>
        <v>0.97629600711993336</v>
      </c>
      <c r="E293">
        <f t="shared" si="33"/>
        <v>-0.21643961393810288</v>
      </c>
      <c r="F293">
        <f t="shared" si="34"/>
        <v>0.90630778703664994</v>
      </c>
      <c r="G293">
        <f t="shared" si="35"/>
        <v>-0.42261826174069944</v>
      </c>
      <c r="H293">
        <f t="shared" si="36"/>
        <v>0.79335334029123461</v>
      </c>
      <c r="I293">
        <f t="shared" si="37"/>
        <v>-0.60876142900872132</v>
      </c>
      <c r="J293">
        <f t="shared" si="38"/>
        <v>2771.6812573374009</v>
      </c>
      <c r="K293">
        <f t="shared" si="39"/>
        <v>15.626434970291484</v>
      </c>
    </row>
    <row r="294" spans="1:11" x14ac:dyDescent="0.25">
      <c r="A294" s="1">
        <v>0.96875</v>
      </c>
      <c r="B294">
        <v>2801.1538461538462</v>
      </c>
      <c r="C294">
        <v>1</v>
      </c>
      <c r="D294">
        <f t="shared" si="32"/>
        <v>0.98078528040323032</v>
      </c>
      <c r="E294">
        <f t="shared" si="33"/>
        <v>-0.19509032201612872</v>
      </c>
      <c r="F294">
        <f t="shared" si="34"/>
        <v>0.92387953251128641</v>
      </c>
      <c r="G294">
        <f t="shared" si="35"/>
        <v>-0.38268343236509061</v>
      </c>
      <c r="H294">
        <f t="shared" si="36"/>
        <v>0.83146961230254401</v>
      </c>
      <c r="I294">
        <f t="shared" si="37"/>
        <v>-0.55557023301960407</v>
      </c>
      <c r="J294">
        <f t="shared" si="38"/>
        <v>2723.7924112303604</v>
      </c>
      <c r="K294">
        <f t="shared" si="39"/>
        <v>77.361434923485831</v>
      </c>
    </row>
    <row r="295" spans="1:11" x14ac:dyDescent="0.25">
      <c r="A295" s="1">
        <v>0.97222222222222221</v>
      </c>
      <c r="B295">
        <v>2693.7857142857142</v>
      </c>
      <c r="C295">
        <v>1</v>
      </c>
      <c r="D295">
        <f t="shared" si="32"/>
        <v>0.98480775301220802</v>
      </c>
      <c r="E295">
        <f t="shared" si="33"/>
        <v>-0.17364817766693039</v>
      </c>
      <c r="F295">
        <f t="shared" si="34"/>
        <v>0.93969262078590832</v>
      </c>
      <c r="G295">
        <f t="shared" si="35"/>
        <v>-0.34202014332566882</v>
      </c>
      <c r="H295">
        <f t="shared" si="36"/>
        <v>0.8660254037844386</v>
      </c>
      <c r="I295">
        <f t="shared" si="37"/>
        <v>-0.50000000000000011</v>
      </c>
      <c r="J295">
        <f t="shared" si="38"/>
        <v>2675.977712479093</v>
      </c>
      <c r="K295">
        <f t="shared" si="39"/>
        <v>17.808001806621178</v>
      </c>
    </row>
    <row r="296" spans="1:11" x14ac:dyDescent="0.25">
      <c r="A296" s="1">
        <v>0.97569444444444453</v>
      </c>
      <c r="B296">
        <v>2683.4285714285716</v>
      </c>
      <c r="C296">
        <v>1</v>
      </c>
      <c r="D296">
        <f t="shared" si="32"/>
        <v>0.98836151046776077</v>
      </c>
      <c r="E296">
        <f t="shared" si="33"/>
        <v>-0.15212338618991633</v>
      </c>
      <c r="F296">
        <f t="shared" si="34"/>
        <v>0.95371695074822715</v>
      </c>
      <c r="G296">
        <f t="shared" si="35"/>
        <v>-0.3007057995042724</v>
      </c>
      <c r="H296">
        <f t="shared" si="36"/>
        <v>0.89687274153268759</v>
      </c>
      <c r="I296">
        <f t="shared" si="37"/>
        <v>-0.44228869021900263</v>
      </c>
      <c r="J296">
        <f t="shared" si="38"/>
        <v>2628.2444589771931</v>
      </c>
      <c r="K296">
        <f t="shared" si="39"/>
        <v>55.184112451378496</v>
      </c>
    </row>
    <row r="297" spans="1:11" x14ac:dyDescent="0.25">
      <c r="A297" s="1">
        <v>0.97570601851851846</v>
      </c>
      <c r="B297">
        <v>2704.1428571428573</v>
      </c>
      <c r="C297">
        <v>1</v>
      </c>
      <c r="D297">
        <f t="shared" si="32"/>
        <v>0.98837257057910366</v>
      </c>
      <c r="E297">
        <f t="shared" si="33"/>
        <v>-0.15205151011040552</v>
      </c>
      <c r="F297">
        <f t="shared" si="34"/>
        <v>0.95376067654629049</v>
      </c>
      <c r="G297">
        <f t="shared" si="35"/>
        <v>-0.30056708381651215</v>
      </c>
      <c r="H297">
        <f t="shared" si="36"/>
        <v>0.89696921261154183</v>
      </c>
      <c r="I297">
        <f t="shared" si="37"/>
        <v>-0.44209301241597415</v>
      </c>
      <c r="J297">
        <f t="shared" si="38"/>
        <v>2628.0854918425325</v>
      </c>
      <c r="K297">
        <f t="shared" si="39"/>
        <v>76.057365300324818</v>
      </c>
    </row>
    <row r="298" spans="1:11" x14ac:dyDescent="0.25">
      <c r="A298" s="1">
        <v>0.97916666666666663</v>
      </c>
      <c r="B298">
        <v>2627.2142857142858</v>
      </c>
      <c r="C298">
        <v>1</v>
      </c>
      <c r="D298">
        <f t="shared" si="32"/>
        <v>0.99144486137381038</v>
      </c>
      <c r="E298">
        <f t="shared" si="33"/>
        <v>-0.13052619222005168</v>
      </c>
      <c r="F298">
        <f t="shared" si="34"/>
        <v>0.9659258262890682</v>
      </c>
      <c r="G298">
        <f t="shared" si="35"/>
        <v>-0.25881904510252096</v>
      </c>
      <c r="H298">
        <f t="shared" si="36"/>
        <v>0.92387953251128696</v>
      </c>
      <c r="I298">
        <f t="shared" si="37"/>
        <v>-0.38268343236508923</v>
      </c>
      <c r="J298">
        <f t="shared" si="38"/>
        <v>2580.5992198563358</v>
      </c>
      <c r="K298">
        <f t="shared" si="39"/>
        <v>46.615065857949958</v>
      </c>
    </row>
    <row r="299" spans="1:11" x14ac:dyDescent="0.25">
      <c r="A299" s="1">
        <v>0.98263888888888884</v>
      </c>
      <c r="B299">
        <v>2627.2142857142858</v>
      </c>
      <c r="C299">
        <v>1</v>
      </c>
      <c r="D299">
        <f t="shared" si="32"/>
        <v>0.99405633822231954</v>
      </c>
      <c r="E299">
        <f t="shared" si="33"/>
        <v>-0.10886687485196514</v>
      </c>
      <c r="F299">
        <f t="shared" si="34"/>
        <v>0.97629600711993314</v>
      </c>
      <c r="G299">
        <f t="shared" si="35"/>
        <v>-0.21643961393810399</v>
      </c>
      <c r="H299">
        <f t="shared" si="36"/>
        <v>0.94693012949510535</v>
      </c>
      <c r="I299">
        <f t="shared" si="37"/>
        <v>-0.32143946530316231</v>
      </c>
      <c r="J299">
        <f t="shared" si="38"/>
        <v>2533.0479722439572</v>
      </c>
      <c r="K299">
        <f t="shared" si="39"/>
        <v>94.166313470328532</v>
      </c>
    </row>
    <row r="300" spans="1:11" x14ac:dyDescent="0.25">
      <c r="A300" s="1">
        <v>0.98611111111111116</v>
      </c>
      <c r="B300">
        <v>2553.0769230769229</v>
      </c>
      <c r="C300">
        <v>1</v>
      </c>
      <c r="D300">
        <f t="shared" si="32"/>
        <v>0.99619469809174555</v>
      </c>
      <c r="E300">
        <f t="shared" si="33"/>
        <v>-8.7155742747658319E-2</v>
      </c>
      <c r="F300">
        <f t="shared" si="34"/>
        <v>0.98480775301220802</v>
      </c>
      <c r="G300">
        <f t="shared" si="35"/>
        <v>-0.17364817766693064</v>
      </c>
      <c r="H300">
        <f t="shared" si="36"/>
        <v>0.96592582628906865</v>
      </c>
      <c r="I300">
        <f t="shared" si="37"/>
        <v>-0.25881904510251946</v>
      </c>
      <c r="J300">
        <f t="shared" si="38"/>
        <v>2485.5962430941618</v>
      </c>
      <c r="K300">
        <f t="shared" si="39"/>
        <v>67.480679982761103</v>
      </c>
    </row>
    <row r="301" spans="1:11" x14ac:dyDescent="0.25">
      <c r="A301" s="1">
        <v>0.98958333333333337</v>
      </c>
      <c r="B301">
        <v>2537.3571428571427</v>
      </c>
      <c r="C301">
        <v>1</v>
      </c>
      <c r="D301">
        <f t="shared" si="32"/>
        <v>0.99785892323860348</v>
      </c>
      <c r="E301">
        <f t="shared" si="33"/>
        <v>-6.5403129230142798E-2</v>
      </c>
      <c r="F301">
        <f t="shared" si="34"/>
        <v>0.99144486137381049</v>
      </c>
      <c r="G301">
        <f t="shared" si="35"/>
        <v>-0.13052619222005105</v>
      </c>
      <c r="H301">
        <f t="shared" si="36"/>
        <v>0.98078528040323043</v>
      </c>
      <c r="I301">
        <f t="shared" si="37"/>
        <v>-0.19509032201612833</v>
      </c>
      <c r="J301">
        <f t="shared" si="38"/>
        <v>2438.2492552655099</v>
      </c>
      <c r="K301">
        <f t="shared" si="39"/>
        <v>99.107887591632789</v>
      </c>
    </row>
    <row r="302" spans="1:11" x14ac:dyDescent="0.25">
      <c r="A302" s="1">
        <v>0.99305555555555547</v>
      </c>
      <c r="B302">
        <v>2428</v>
      </c>
      <c r="C302">
        <v>1</v>
      </c>
      <c r="D302">
        <f t="shared" si="32"/>
        <v>0.99904822158185769</v>
      </c>
      <c r="E302">
        <f t="shared" si="33"/>
        <v>-4.3619387365337083E-2</v>
      </c>
      <c r="F302">
        <f t="shared" si="34"/>
        <v>0.99619469809174532</v>
      </c>
      <c r="G302">
        <f t="shared" si="35"/>
        <v>-8.7155742747660331E-2</v>
      </c>
      <c r="H302">
        <f t="shared" si="36"/>
        <v>0.99144486137381027</v>
      </c>
      <c r="I302">
        <f t="shared" si="37"/>
        <v>-0.13052619222005304</v>
      </c>
      <c r="J302">
        <f t="shared" si="38"/>
        <v>2391.012076995733</v>
      </c>
      <c r="K302">
        <f t="shared" si="39"/>
        <v>36.987923004267032</v>
      </c>
    </row>
    <row r="303" spans="1:11" x14ac:dyDescent="0.25">
      <c r="A303" s="1">
        <v>0.99652777777777779</v>
      </c>
      <c r="B303">
        <v>2431.1</v>
      </c>
      <c r="C303">
        <v>1</v>
      </c>
      <c r="D303">
        <f t="shared" si="32"/>
        <v>0.99976202707990913</v>
      </c>
      <c r="E303">
        <f t="shared" si="33"/>
        <v>-2.1814885034560898E-2</v>
      </c>
      <c r="F303">
        <f t="shared" si="34"/>
        <v>0.9990482215818578</v>
      </c>
      <c r="G303">
        <f t="shared" si="35"/>
        <v>-4.3619387365335549E-2</v>
      </c>
      <c r="H303">
        <f t="shared" si="36"/>
        <v>0.99785892323860359</v>
      </c>
      <c r="I303">
        <f t="shared" si="37"/>
        <v>-6.5403129230142396E-2</v>
      </c>
      <c r="J303">
        <f t="shared" si="38"/>
        <v>2343.8897739037584</v>
      </c>
      <c r="K303">
        <f t="shared" si="39"/>
        <v>87.210226096241513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election activeCell="G6" sqref="G6"/>
    </sheetView>
  </sheetViews>
  <sheetFormatPr defaultColWidth="11.5703125" defaultRowHeight="12.75" x14ac:dyDescent="0.2"/>
  <cols>
    <col min="1" max="1" width="13.5703125" style="3" customWidth="1"/>
    <col min="2" max="2" width="11.5703125" style="3"/>
    <col min="3" max="3" width="7.42578125" style="3" customWidth="1"/>
    <col min="4" max="4" width="5.28515625" style="3" customWidth="1"/>
    <col min="5" max="16384" width="11.5703125" style="3"/>
  </cols>
  <sheetData>
    <row r="1" spans="1:11" x14ac:dyDescent="0.2">
      <c r="A1" s="3" t="s">
        <v>10</v>
      </c>
    </row>
    <row r="2" spans="1:11" x14ac:dyDescent="0.2">
      <c r="A2" s="3" t="s">
        <v>11</v>
      </c>
    </row>
    <row r="3" spans="1:11" ht="25.5" x14ac:dyDescent="0.2">
      <c r="A3" s="3" t="s">
        <v>12</v>
      </c>
      <c r="B3" s="56" t="s">
        <v>13</v>
      </c>
      <c r="C3" s="3">
        <f>SQRT(SUMSQ(C5:D5))</f>
        <v>48.800000000000004</v>
      </c>
      <c r="E3" s="3">
        <f>SQRT(SUMSQ(E5:F5))</f>
        <v>24.521698287051507</v>
      </c>
      <c r="G3" s="3">
        <f>SQRT(SUMSQ(G5:H5))</f>
        <v>97.600000000000009</v>
      </c>
      <c r="I3" s="3" t="s">
        <v>200</v>
      </c>
    </row>
    <row r="4" spans="1:11" x14ac:dyDescent="0.2">
      <c r="A4" s="3">
        <f>B4/2</f>
        <v>6</v>
      </c>
      <c r="B4" s="3">
        <v>12</v>
      </c>
      <c r="C4" s="3">
        <f t="shared" ref="C4:H4" si="0">SUMPRODUCT($B9:$B20,C9:C20)</f>
        <v>585.6</v>
      </c>
      <c r="D4" s="3">
        <f t="shared" si="0"/>
        <v>0</v>
      </c>
      <c r="E4" s="3">
        <f t="shared" si="0"/>
        <v>-118.94331729582807</v>
      </c>
      <c r="F4" s="3">
        <f t="shared" si="0"/>
        <v>-86.601270189221921</v>
      </c>
      <c r="G4" s="3">
        <f t="shared" si="0"/>
        <v>585.6</v>
      </c>
      <c r="H4" s="3">
        <f t="shared" si="0"/>
        <v>0</v>
      </c>
      <c r="I4" s="3" t="s">
        <v>14</v>
      </c>
    </row>
    <row r="5" spans="1:11" x14ac:dyDescent="0.2">
      <c r="C5" s="3">
        <f>C4/$A$4/2</f>
        <v>48.800000000000004</v>
      </c>
      <c r="D5" s="3">
        <f>D4/$A$4</f>
        <v>0</v>
      </c>
      <c r="E5" s="3">
        <f>E4/$A$4</f>
        <v>-19.823886215971346</v>
      </c>
      <c r="F5" s="3">
        <f>F4/$A$4</f>
        <v>-14.433545031536987</v>
      </c>
      <c r="G5" s="57">
        <f>G4/$A$4</f>
        <v>97.600000000000009</v>
      </c>
      <c r="H5" s="57">
        <f>H4/$A$4</f>
        <v>0</v>
      </c>
      <c r="I5" s="3" t="s">
        <v>199</v>
      </c>
    </row>
    <row r="6" spans="1:11" x14ac:dyDescent="0.2">
      <c r="C6" s="3">
        <f t="shared" ref="C6:H6" si="1">IF(ISBLANK(C7),0,1)</f>
        <v>1</v>
      </c>
      <c r="D6" s="3">
        <f t="shared" si="1"/>
        <v>1</v>
      </c>
      <c r="E6" s="3">
        <f t="shared" si="1"/>
        <v>1</v>
      </c>
      <c r="F6" s="3">
        <f t="shared" si="1"/>
        <v>1</v>
      </c>
      <c r="G6" s="3">
        <f t="shared" si="1"/>
        <v>0</v>
      </c>
      <c r="H6" s="3">
        <f t="shared" si="1"/>
        <v>0</v>
      </c>
      <c r="I6" s="3" t="s">
        <v>190</v>
      </c>
    </row>
    <row r="7" spans="1:11" x14ac:dyDescent="0.2">
      <c r="C7" s="55">
        <v>0</v>
      </c>
      <c r="D7" s="55">
        <v>0</v>
      </c>
      <c r="E7" s="55">
        <v>1</v>
      </c>
      <c r="F7" s="55">
        <v>1</v>
      </c>
      <c r="G7" s="55"/>
      <c r="H7" s="55"/>
      <c r="I7" s="3" t="s">
        <v>15</v>
      </c>
    </row>
    <row r="8" spans="1:11" x14ac:dyDescent="0.2">
      <c r="A8" s="3" t="s">
        <v>184</v>
      </c>
      <c r="B8" s="3" t="s">
        <v>16</v>
      </c>
      <c r="C8" s="3" t="s">
        <v>7</v>
      </c>
      <c r="D8" s="3" t="s">
        <v>8</v>
      </c>
      <c r="E8" s="3" t="s">
        <v>7</v>
      </c>
      <c r="F8" s="3" t="s">
        <v>8</v>
      </c>
      <c r="G8" s="3" t="s">
        <v>7</v>
      </c>
      <c r="H8" s="3" t="s">
        <v>8</v>
      </c>
      <c r="J8" s="3" t="s">
        <v>17</v>
      </c>
      <c r="K8" s="3" t="s">
        <v>18</v>
      </c>
    </row>
    <row r="9" spans="1:11" x14ac:dyDescent="0.2">
      <c r="A9" s="4">
        <v>1</v>
      </c>
      <c r="B9" s="4">
        <v>24.1</v>
      </c>
      <c r="C9" s="3">
        <f t="shared" ref="C9:C20" si="2">COS(C$7*2*PI()*$A9/wavelength)</f>
        <v>1</v>
      </c>
      <c r="D9" s="3">
        <f t="shared" ref="D9:D20" si="3">SIN(D$7*2*PI()*$A9/wavelength)</f>
        <v>0</v>
      </c>
      <c r="E9" s="3">
        <f t="shared" ref="E9:E20" si="4">COS(E$7*2*PI()*$A9/wavelength)</f>
        <v>0.86602540378443871</v>
      </c>
      <c r="F9" s="3">
        <f t="shared" ref="F9:F20" si="5">SIN(F$7*2*PI()*$A9/wavelength)</f>
        <v>0.49999999999999994</v>
      </c>
      <c r="G9" s="3">
        <f t="shared" ref="G9:G20" si="6">COS(G$7*2*PI()*$A9/wavelength)</f>
        <v>1</v>
      </c>
      <c r="H9" s="3">
        <f t="shared" ref="H9:H20" si="7">SIN(H$7*2*PI()*$A9/wavelength)</f>
        <v>0</v>
      </c>
      <c r="J9" s="3">
        <f>SUMPRODUCT($C$5:$H$5,C9:H9,$C$6:$H$6)</f>
        <v>24.415238419468157</v>
      </c>
      <c r="K9" s="3">
        <f t="shared" ref="K9:K20" si="8">B9-J9</f>
        <v>-0.31523841946815523</v>
      </c>
    </row>
    <row r="10" spans="1:11" x14ac:dyDescent="0.2">
      <c r="A10" s="4">
        <v>2</v>
      </c>
      <c r="B10" s="4">
        <v>25.3</v>
      </c>
      <c r="C10" s="3">
        <f t="shared" si="2"/>
        <v>1</v>
      </c>
      <c r="D10" s="3">
        <f t="shared" si="3"/>
        <v>0</v>
      </c>
      <c r="E10" s="3">
        <f t="shared" si="4"/>
        <v>0.50000000000000011</v>
      </c>
      <c r="F10" s="3">
        <f t="shared" si="5"/>
        <v>0.8660254037844386</v>
      </c>
      <c r="G10" s="3">
        <f t="shared" si="6"/>
        <v>1</v>
      </c>
      <c r="H10" s="3">
        <f t="shared" si="7"/>
        <v>0</v>
      </c>
      <c r="J10" s="3">
        <f t="shared" ref="J10:J20" si="9">SUMPRODUCT($C$5:$H$5,C10:H10,$C$6:$H$6)</f>
        <v>26.388240228036636</v>
      </c>
      <c r="K10" s="3">
        <f t="shared" si="8"/>
        <v>-1.0882402280366357</v>
      </c>
    </row>
    <row r="11" spans="1:11" x14ac:dyDescent="0.2">
      <c r="A11" s="4">
        <v>3</v>
      </c>
      <c r="B11" s="4">
        <v>35.1</v>
      </c>
      <c r="C11" s="3">
        <f t="shared" si="2"/>
        <v>1</v>
      </c>
      <c r="D11" s="3">
        <f t="shared" si="3"/>
        <v>0</v>
      </c>
      <c r="E11" s="3">
        <f t="shared" si="4"/>
        <v>6.1257422745431001E-17</v>
      </c>
      <c r="F11" s="3">
        <f t="shared" si="5"/>
        <v>1</v>
      </c>
      <c r="G11" s="3">
        <f t="shared" si="6"/>
        <v>1</v>
      </c>
      <c r="H11" s="3">
        <f t="shared" si="7"/>
        <v>0</v>
      </c>
      <c r="J11" s="3">
        <f t="shared" si="9"/>
        <v>34.366454968463017</v>
      </c>
      <c r="K11" s="3">
        <f t="shared" si="8"/>
        <v>0.73354503153698403</v>
      </c>
    </row>
    <row r="12" spans="1:11" x14ac:dyDescent="0.2">
      <c r="A12" s="4">
        <v>4</v>
      </c>
      <c r="B12" s="4">
        <v>47.5</v>
      </c>
      <c r="C12" s="3">
        <f t="shared" si="2"/>
        <v>1</v>
      </c>
      <c r="D12" s="3">
        <f t="shared" si="3"/>
        <v>0</v>
      </c>
      <c r="E12" s="3">
        <f t="shared" si="4"/>
        <v>-0.49999999999999978</v>
      </c>
      <c r="F12" s="3">
        <f t="shared" si="5"/>
        <v>0.86602540378443871</v>
      </c>
      <c r="G12" s="3">
        <f t="shared" si="6"/>
        <v>1</v>
      </c>
      <c r="H12" s="3">
        <f t="shared" si="7"/>
        <v>0</v>
      </c>
      <c r="J12" s="3">
        <f t="shared" si="9"/>
        <v>46.212126444007978</v>
      </c>
      <c r="K12" s="3">
        <f t="shared" si="8"/>
        <v>1.2878735559920216</v>
      </c>
    </row>
    <row r="13" spans="1:11" x14ac:dyDescent="0.2">
      <c r="A13" s="4">
        <v>5</v>
      </c>
      <c r="B13" s="4">
        <v>58.6</v>
      </c>
      <c r="C13" s="3">
        <f t="shared" si="2"/>
        <v>1</v>
      </c>
      <c r="D13" s="3">
        <f t="shared" si="3"/>
        <v>0</v>
      </c>
      <c r="E13" s="3">
        <f t="shared" si="4"/>
        <v>-0.86602540378443871</v>
      </c>
      <c r="F13" s="3">
        <f t="shared" si="5"/>
        <v>0.49999999999999994</v>
      </c>
      <c r="G13" s="3">
        <f t="shared" si="6"/>
        <v>1</v>
      </c>
      <c r="H13" s="3">
        <f t="shared" si="7"/>
        <v>0</v>
      </c>
      <c r="J13" s="3">
        <f t="shared" si="9"/>
        <v>58.751216548994869</v>
      </c>
      <c r="K13" s="3">
        <f t="shared" si="8"/>
        <v>-0.15121654899486714</v>
      </c>
    </row>
    <row r="14" spans="1:11" x14ac:dyDescent="0.2">
      <c r="A14" s="4">
        <v>6</v>
      </c>
      <c r="B14" s="4">
        <v>68.2</v>
      </c>
      <c r="C14" s="3">
        <f t="shared" si="2"/>
        <v>1</v>
      </c>
      <c r="D14" s="3">
        <f t="shared" si="3"/>
        <v>0</v>
      </c>
      <c r="E14" s="3">
        <f t="shared" si="4"/>
        <v>-1</v>
      </c>
      <c r="F14" s="3">
        <f t="shared" si="5"/>
        <v>1.22514845490862E-16</v>
      </c>
      <c r="G14" s="3">
        <f t="shared" si="6"/>
        <v>1</v>
      </c>
      <c r="H14" s="3">
        <f t="shared" si="7"/>
        <v>0</v>
      </c>
      <c r="J14" s="3">
        <f t="shared" si="9"/>
        <v>68.623886215971353</v>
      </c>
      <c r="K14" s="3">
        <f t="shared" si="8"/>
        <v>-0.42388621597135057</v>
      </c>
    </row>
    <row r="15" spans="1:11" x14ac:dyDescent="0.2">
      <c r="A15" s="4">
        <v>7</v>
      </c>
      <c r="B15" s="4">
        <v>72.599999999999994</v>
      </c>
      <c r="C15" s="3">
        <f t="shared" si="2"/>
        <v>1</v>
      </c>
      <c r="D15" s="3">
        <f t="shared" si="3"/>
        <v>0</v>
      </c>
      <c r="E15" s="3">
        <f t="shared" si="4"/>
        <v>-0.86602540378443882</v>
      </c>
      <c r="F15" s="3">
        <f t="shared" si="5"/>
        <v>-0.49999999999999972</v>
      </c>
      <c r="G15" s="3">
        <f t="shared" si="6"/>
        <v>1</v>
      </c>
      <c r="H15" s="3">
        <f t="shared" si="7"/>
        <v>0</v>
      </c>
      <c r="J15" s="3">
        <f t="shared" si="9"/>
        <v>73.184761580531841</v>
      </c>
      <c r="K15" s="3">
        <f t="shared" si="8"/>
        <v>-0.5847615805318469</v>
      </c>
    </row>
    <row r="16" spans="1:11" x14ac:dyDescent="0.2">
      <c r="A16" s="4">
        <v>8</v>
      </c>
      <c r="B16" s="4">
        <v>70.7</v>
      </c>
      <c r="C16" s="3">
        <f t="shared" si="2"/>
        <v>1</v>
      </c>
      <c r="D16" s="3">
        <f t="shared" si="3"/>
        <v>0</v>
      </c>
      <c r="E16" s="3">
        <f t="shared" si="4"/>
        <v>-0.50000000000000044</v>
      </c>
      <c r="F16" s="3">
        <f t="shared" si="5"/>
        <v>-0.86602540378443837</v>
      </c>
      <c r="G16" s="3">
        <f t="shared" si="6"/>
        <v>1</v>
      </c>
      <c r="H16" s="3">
        <f t="shared" si="7"/>
        <v>0</v>
      </c>
      <c r="J16" s="3">
        <f t="shared" si="9"/>
        <v>71.211759771963386</v>
      </c>
      <c r="K16" s="3">
        <f t="shared" si="8"/>
        <v>-0.51175977196338351</v>
      </c>
    </row>
    <row r="17" spans="1:15" x14ac:dyDescent="0.2">
      <c r="A17" s="4">
        <v>9</v>
      </c>
      <c r="B17" s="4">
        <v>63.7</v>
      </c>
      <c r="C17" s="3">
        <f t="shared" si="2"/>
        <v>1</v>
      </c>
      <c r="D17" s="3">
        <f t="shared" si="3"/>
        <v>0</v>
      </c>
      <c r="E17" s="3">
        <f t="shared" si="4"/>
        <v>-1.83772268236293E-16</v>
      </c>
      <c r="F17" s="3">
        <f t="shared" si="5"/>
        <v>-1</v>
      </c>
      <c r="G17" s="3">
        <f t="shared" si="6"/>
        <v>1</v>
      </c>
      <c r="H17" s="3">
        <f t="shared" si="7"/>
        <v>0</v>
      </c>
      <c r="J17" s="3">
        <f t="shared" si="9"/>
        <v>63.233545031536998</v>
      </c>
      <c r="K17" s="3">
        <f t="shared" si="8"/>
        <v>0.4664549684630046</v>
      </c>
    </row>
    <row r="18" spans="1:15" x14ac:dyDescent="0.2">
      <c r="A18" s="4">
        <v>10</v>
      </c>
      <c r="B18" s="4">
        <v>52.1</v>
      </c>
      <c r="C18" s="3">
        <f t="shared" si="2"/>
        <v>1</v>
      </c>
      <c r="D18" s="3">
        <f t="shared" si="3"/>
        <v>0</v>
      </c>
      <c r="E18" s="3">
        <f t="shared" si="4"/>
        <v>0.50000000000000011</v>
      </c>
      <c r="F18" s="3">
        <f t="shared" si="5"/>
        <v>-0.8660254037844386</v>
      </c>
      <c r="G18" s="3">
        <f t="shared" si="6"/>
        <v>1</v>
      </c>
      <c r="H18" s="3">
        <f t="shared" si="7"/>
        <v>0</v>
      </c>
      <c r="J18" s="3">
        <f t="shared" si="9"/>
        <v>51.38787355599203</v>
      </c>
      <c r="K18" s="3">
        <f t="shared" si="8"/>
        <v>0.71212644400797132</v>
      </c>
    </row>
    <row r="19" spans="1:15" x14ac:dyDescent="0.2">
      <c r="A19" s="4">
        <v>11</v>
      </c>
      <c r="B19" s="4">
        <v>39.5</v>
      </c>
      <c r="C19" s="3">
        <f t="shared" si="2"/>
        <v>1</v>
      </c>
      <c r="D19" s="3">
        <f t="shared" si="3"/>
        <v>0</v>
      </c>
      <c r="E19" s="3">
        <f t="shared" si="4"/>
        <v>0.86602540378443837</v>
      </c>
      <c r="F19" s="3">
        <f t="shared" si="5"/>
        <v>-0.50000000000000044</v>
      </c>
      <c r="G19" s="3">
        <f t="shared" si="6"/>
        <v>1</v>
      </c>
      <c r="H19" s="3">
        <f t="shared" si="7"/>
        <v>0</v>
      </c>
      <c r="J19" s="3">
        <f t="shared" si="9"/>
        <v>38.848783451005154</v>
      </c>
      <c r="K19" s="3">
        <f t="shared" si="8"/>
        <v>0.65121654899484582</v>
      </c>
    </row>
    <row r="20" spans="1:15" x14ac:dyDescent="0.2">
      <c r="A20" s="4">
        <v>12</v>
      </c>
      <c r="B20" s="4">
        <v>28.2</v>
      </c>
      <c r="C20" s="3">
        <f t="shared" si="2"/>
        <v>1</v>
      </c>
      <c r="D20" s="3">
        <f t="shared" si="3"/>
        <v>0</v>
      </c>
      <c r="E20" s="3">
        <f t="shared" si="4"/>
        <v>1</v>
      </c>
      <c r="F20" s="3">
        <f t="shared" si="5"/>
        <v>-2.45029690981724E-16</v>
      </c>
      <c r="G20" s="3">
        <f t="shared" si="6"/>
        <v>1</v>
      </c>
      <c r="H20" s="3">
        <f t="shared" si="7"/>
        <v>0</v>
      </c>
      <c r="J20" s="3">
        <f t="shared" si="9"/>
        <v>28.976113784028662</v>
      </c>
      <c r="K20" s="3">
        <f t="shared" si="8"/>
        <v>-0.77611378402866293</v>
      </c>
    </row>
    <row r="26" spans="1:15" x14ac:dyDescent="0.2">
      <c r="D26" s="3" t="s">
        <v>19</v>
      </c>
      <c r="H26" s="3" t="s">
        <v>19</v>
      </c>
    </row>
    <row r="27" spans="1:15" ht="344.25" x14ac:dyDescent="0.2">
      <c r="D27" s="4" t="s">
        <v>20</v>
      </c>
      <c r="E27" s="4"/>
      <c r="F27" s="4"/>
      <c r="G27" s="4"/>
      <c r="H27" s="4"/>
      <c r="I27" s="4"/>
      <c r="J27" s="4"/>
      <c r="K27" s="4"/>
      <c r="L27" s="4"/>
      <c r="M27" s="4"/>
      <c r="N27" s="4"/>
      <c r="O27" s="4"/>
    </row>
    <row r="28" spans="1:15" x14ac:dyDescent="0.2">
      <c r="D28" s="3" t="s">
        <v>21</v>
      </c>
      <c r="H28" s="3" t="s">
        <v>16</v>
      </c>
    </row>
    <row r="29" spans="1:15" x14ac:dyDescent="0.2">
      <c r="D29" s="4">
        <v>57</v>
      </c>
      <c r="H29" s="4">
        <v>24.1</v>
      </c>
    </row>
    <row r="30" spans="1:15" x14ac:dyDescent="0.2">
      <c r="D30" s="4">
        <v>58</v>
      </c>
      <c r="H30" s="4">
        <v>25.3</v>
      </c>
    </row>
    <row r="31" spans="1:15" x14ac:dyDescent="0.2">
      <c r="D31" s="4">
        <v>59</v>
      </c>
      <c r="H31" s="4">
        <v>35.1</v>
      </c>
    </row>
    <row r="32" spans="1:15" x14ac:dyDescent="0.2">
      <c r="D32" s="4">
        <v>62</v>
      </c>
      <c r="H32" s="4">
        <v>47.5</v>
      </c>
    </row>
    <row r="33" spans="4:8" x14ac:dyDescent="0.2">
      <c r="D33" s="4">
        <v>64</v>
      </c>
      <c r="H33" s="4">
        <v>58.6</v>
      </c>
    </row>
    <row r="34" spans="4:8" x14ac:dyDescent="0.2">
      <c r="D34" s="4">
        <v>67</v>
      </c>
      <c r="H34" s="4">
        <v>68.2</v>
      </c>
    </row>
    <row r="35" spans="4:8" x14ac:dyDescent="0.2">
      <c r="D35" s="4">
        <v>71</v>
      </c>
      <c r="H35" s="4">
        <v>72.599999999999994</v>
      </c>
    </row>
    <row r="36" spans="4:8" x14ac:dyDescent="0.2">
      <c r="D36" s="4">
        <v>72</v>
      </c>
      <c r="H36" s="4">
        <v>70.7</v>
      </c>
    </row>
    <row r="37" spans="4:8" x14ac:dyDescent="0.2">
      <c r="D37" s="4">
        <v>71</v>
      </c>
      <c r="H37" s="4">
        <v>63.7</v>
      </c>
    </row>
    <row r="38" spans="4:8" x14ac:dyDescent="0.2">
      <c r="D38" s="4">
        <v>67</v>
      </c>
      <c r="H38" s="4">
        <v>52.1</v>
      </c>
    </row>
    <row r="39" spans="4:8" x14ac:dyDescent="0.2">
      <c r="D39" s="4">
        <v>62</v>
      </c>
      <c r="H39" s="4">
        <v>39.5</v>
      </c>
    </row>
    <row r="40" spans="4:8" x14ac:dyDescent="0.2">
      <c r="D40" s="4">
        <v>58</v>
      </c>
      <c r="H40" s="4">
        <v>28.2</v>
      </c>
    </row>
  </sheetData>
  <sheetProtection selectLockedCells="1" selectUnlockedCells="1"/>
  <conditionalFormatting sqref="C6:H6">
    <cfRule type="colorScale" priority="1">
      <colorScale>
        <cfvo type="min"/>
        <cfvo type="max"/>
        <color rgb="FFFCFCFF"/>
        <color rgb="FF63BE7B"/>
      </colorScale>
    </cfRule>
  </conditionalFormatting>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Roman,Regular"&amp;12&amp;A</oddHeader>
    <oddFooter>&amp;C&amp;"Times New Roman,Regular"&amp;12Page &amp;P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B113"/>
  <sheetViews>
    <sheetView workbookViewId="0">
      <selection activeCell="C13" sqref="C13"/>
    </sheetView>
  </sheetViews>
  <sheetFormatPr defaultRowHeight="15" x14ac:dyDescent="0.25"/>
  <sheetData>
    <row r="9" spans="1:2" x14ac:dyDescent="0.25">
      <c r="A9" t="s">
        <v>22</v>
      </c>
      <c r="B9" t="s">
        <v>23</v>
      </c>
    </row>
    <row r="10" spans="1:2" x14ac:dyDescent="0.25">
      <c r="A10">
        <v>0</v>
      </c>
      <c r="B10">
        <v>100</v>
      </c>
    </row>
    <row r="11" spans="1:2" x14ac:dyDescent="0.25">
      <c r="A11">
        <v>0.1</v>
      </c>
      <c r="B11">
        <v>100.30291490037219</v>
      </c>
    </row>
    <row r="12" spans="1:2" x14ac:dyDescent="0.25">
      <c r="A12">
        <v>0.2</v>
      </c>
      <c r="B12">
        <v>100.56072125636709</v>
      </c>
    </row>
    <row r="13" spans="1:2" x14ac:dyDescent="0.25">
      <c r="A13">
        <v>0.3</v>
      </c>
      <c r="B13">
        <v>100.73502785832204</v>
      </c>
    </row>
    <row r="14" spans="1:2" x14ac:dyDescent="0.25">
      <c r="A14">
        <v>0.4</v>
      </c>
      <c r="B14">
        <v>100.79987785472566</v>
      </c>
    </row>
    <row r="15" spans="1:2" x14ac:dyDescent="0.25">
      <c r="A15">
        <v>0.5</v>
      </c>
      <c r="B15">
        <v>100.74561411436044</v>
      </c>
    </row>
    <row r="16" spans="1:2" x14ac:dyDescent="0.25">
      <c r="A16">
        <v>0.6</v>
      </c>
      <c r="B16">
        <v>100.58031731710489</v>
      </c>
    </row>
    <row r="17" spans="1:2" x14ac:dyDescent="0.25">
      <c r="A17">
        <v>0.7</v>
      </c>
      <c r="B17">
        <v>100.32860262023672</v>
      </c>
    </row>
    <row r="18" spans="1:2" x14ac:dyDescent="0.25">
      <c r="A18">
        <v>0.8</v>
      </c>
      <c r="B18">
        <v>100.02795409456309</v>
      </c>
    </row>
    <row r="19" spans="1:2" x14ac:dyDescent="0.25">
      <c r="A19">
        <v>0.9</v>
      </c>
      <c r="B19">
        <v>99.723142787482615</v>
      </c>
    </row>
    <row r="20" spans="1:2" x14ac:dyDescent="0.25">
      <c r="A20">
        <v>1</v>
      </c>
      <c r="B20">
        <v>99.459559646602159</v>
      </c>
    </row>
    <row r="21" spans="1:2" x14ac:dyDescent="0.25">
      <c r="A21">
        <v>1.1000000000000001</v>
      </c>
      <c r="B21">
        <v>99.276456130971454</v>
      </c>
    </row>
    <row r="22" spans="1:2" x14ac:dyDescent="0.25">
      <c r="A22">
        <v>1.2</v>
      </c>
      <c r="B22">
        <v>99.201099083688405</v>
      </c>
    </row>
    <row r="23" spans="1:2" x14ac:dyDescent="0.25">
      <c r="A23">
        <v>1.3</v>
      </c>
      <c r="B23">
        <v>99.244710292480605</v>
      </c>
    </row>
    <row r="24" spans="1:2" x14ac:dyDescent="0.25">
      <c r="A24">
        <v>1.4</v>
      </c>
      <c r="B24">
        <v>99.400795398223664</v>
      </c>
    </row>
    <row r="25" spans="1:2" x14ac:dyDescent="0.25">
      <c r="A25">
        <v>1.5</v>
      </c>
      <c r="B25">
        <v>99.64611100182961</v>
      </c>
    </row>
    <row r="26" spans="1:2" x14ac:dyDescent="0.25">
      <c r="A26">
        <v>1.6</v>
      </c>
      <c r="B26">
        <v>99.944125952872696</v>
      </c>
    </row>
    <row r="27" spans="1:2" x14ac:dyDescent="0.25">
      <c r="A27">
        <v>1.7</v>
      </c>
      <c r="B27">
        <v>100.25046138247686</v>
      </c>
    </row>
    <row r="28" spans="1:2" x14ac:dyDescent="0.25">
      <c r="A28">
        <v>1.8</v>
      </c>
      <c r="B28">
        <v>100.51949937847057</v>
      </c>
    </row>
    <row r="29" spans="1:2" x14ac:dyDescent="0.25">
      <c r="A29">
        <v>1.9</v>
      </c>
      <c r="B29">
        <v>100.71117617255933</v>
      </c>
    </row>
    <row r="30" spans="1:2" x14ac:dyDescent="0.25">
      <c r="A30">
        <v>2</v>
      </c>
      <c r="B30">
        <v>100.79694823267647</v>
      </c>
    </row>
    <row r="31" spans="1:2" x14ac:dyDescent="0.25">
      <c r="A31">
        <v>2.1</v>
      </c>
      <c r="B31">
        <v>100.76404282042131</v>
      </c>
    </row>
    <row r="32" spans="1:2" x14ac:dyDescent="0.25">
      <c r="A32">
        <v>2.2000000000000002</v>
      </c>
      <c r="B32">
        <v>100.61736004221694</v>
      </c>
    </row>
    <row r="33" spans="1:2" x14ac:dyDescent="0.25">
      <c r="A33">
        <v>2.2999999999999998</v>
      </c>
      <c r="B33">
        <v>100.37874315041537</v>
      </c>
    </row>
    <row r="34" spans="1:2" x14ac:dyDescent="0.25">
      <c r="A34">
        <v>2.4</v>
      </c>
      <c r="B34">
        <v>100.08372575739345</v>
      </c>
    </row>
    <row r="35" spans="1:2" x14ac:dyDescent="0.25">
      <c r="A35">
        <v>2.5</v>
      </c>
      <c r="B35">
        <v>99.77624035095171</v>
      </c>
    </row>
    <row r="36" spans="1:2" x14ac:dyDescent="0.25">
      <c r="A36">
        <v>2.6</v>
      </c>
      <c r="B36">
        <v>99.502076091956127</v>
      </c>
    </row>
    <row r="37" spans="1:2" x14ac:dyDescent="0.25">
      <c r="A37">
        <v>2.7</v>
      </c>
      <c r="B37">
        <v>99.302060125682061</v>
      </c>
    </row>
    <row r="38" spans="1:2" x14ac:dyDescent="0.25">
      <c r="A38">
        <v>2.8</v>
      </c>
      <c r="B38">
        <v>99.205977811251003</v>
      </c>
    </row>
    <row r="39" spans="1:2" x14ac:dyDescent="0.25">
      <c r="A39">
        <v>2.9</v>
      </c>
      <c r="B39">
        <v>99.228137237631373</v>
      </c>
    </row>
    <row r="40" spans="1:2" x14ac:dyDescent="0.25">
      <c r="A40">
        <v>3</v>
      </c>
      <c r="B40">
        <v>99.3652385358929</v>
      </c>
    </row>
    <row r="41" spans="1:2" x14ac:dyDescent="0.25">
      <c r="A41">
        <v>3.1</v>
      </c>
      <c r="B41">
        <v>99.596865278883215</v>
      </c>
    </row>
    <row r="42" spans="1:2" x14ac:dyDescent="0.25">
      <c r="A42">
        <v>3.2</v>
      </c>
      <c r="B42">
        <v>99.888524791589319</v>
      </c>
    </row>
    <row r="43" spans="1:2" x14ac:dyDescent="0.25">
      <c r="A43">
        <v>3.3</v>
      </c>
      <c r="B43">
        <v>100.19678462464736</v>
      </c>
    </row>
    <row r="44" spans="1:2" x14ac:dyDescent="0.25">
      <c r="A44">
        <v>3.4</v>
      </c>
      <c r="B44">
        <v>100.47574029352344</v>
      </c>
    </row>
    <row r="45" spans="1:2" x14ac:dyDescent="0.25">
      <c r="A45">
        <v>3.5</v>
      </c>
      <c r="B45">
        <v>100.68385114058293</v>
      </c>
    </row>
    <row r="46" spans="1:2" x14ac:dyDescent="0.25">
      <c r="A46">
        <v>3.6</v>
      </c>
      <c r="B46">
        <v>100.7901263582807</v>
      </c>
    </row>
    <row r="47" spans="1:2" x14ac:dyDescent="0.25">
      <c r="A47">
        <v>3.7</v>
      </c>
      <c r="B47">
        <v>100.77873998240098</v>
      </c>
    </row>
    <row r="48" spans="1:2" x14ac:dyDescent="0.25">
      <c r="A48">
        <v>3.8</v>
      </c>
      <c r="B48">
        <v>100.65138761405494</v>
      </c>
    </row>
    <row r="49" spans="1:2" x14ac:dyDescent="0.25">
      <c r="A49">
        <v>3.9</v>
      </c>
      <c r="B49">
        <v>100.4270339193981</v>
      </c>
    </row>
    <row r="50" spans="1:2" x14ac:dyDescent="0.25">
      <c r="A50">
        <v>4</v>
      </c>
      <c r="B50">
        <v>100.13908850812348</v>
      </c>
    </row>
    <row r="51" spans="1:2" x14ac:dyDescent="0.25">
      <c r="A51">
        <v>4.0999999999999996</v>
      </c>
      <c r="B51">
        <v>99.830430744523667</v>
      </c>
    </row>
    <row r="52" spans="1:2" x14ac:dyDescent="0.25">
      <c r="A52">
        <v>4.2</v>
      </c>
      <c r="B52">
        <v>99.547024370922429</v>
      </c>
    </row>
    <row r="53" spans="1:2" x14ac:dyDescent="0.25">
      <c r="A53">
        <v>4.3</v>
      </c>
      <c r="B53">
        <v>99.331072821236958</v>
      </c>
    </row>
    <row r="54" spans="1:2" x14ac:dyDescent="0.25">
      <c r="A54">
        <v>4.4000000000000004</v>
      </c>
      <c r="B54">
        <v>99.214734500518858</v>
      </c>
    </row>
    <row r="55" spans="1:2" x14ac:dyDescent="0.25">
      <c r="A55">
        <v>4.5</v>
      </c>
      <c r="B55">
        <v>99.215333919039622</v>
      </c>
    </row>
    <row r="56" spans="1:2" x14ac:dyDescent="0.25">
      <c r="A56">
        <v>4.5999999999999996</v>
      </c>
      <c r="B56">
        <v>99.332781814445667</v>
      </c>
    </row>
    <row r="57" spans="1:2" x14ac:dyDescent="0.25">
      <c r="A57">
        <v>4.7</v>
      </c>
      <c r="B57">
        <v>99.54958844425343</v>
      </c>
    </row>
    <row r="58" spans="1:2" x14ac:dyDescent="0.25">
      <c r="A58">
        <v>4.8</v>
      </c>
      <c r="B58">
        <v>99.833468069234002</v>
      </c>
    </row>
    <row r="59" spans="1:2" x14ac:dyDescent="0.25">
      <c r="A59">
        <v>4.9000000000000004</v>
      </c>
      <c r="B59">
        <v>100.14214678128478</v>
      </c>
    </row>
    <row r="60" spans="1:2" x14ac:dyDescent="0.25">
      <c r="A60">
        <v>5</v>
      </c>
      <c r="B60">
        <v>100.42965771854536</v>
      </c>
    </row>
    <row r="61" spans="1:2" x14ac:dyDescent="0.25">
      <c r="A61">
        <v>5.0999999999999996</v>
      </c>
      <c r="B61">
        <v>100.65318621638076</v>
      </c>
    </row>
    <row r="62" spans="1:2" x14ac:dyDescent="0.25">
      <c r="A62">
        <v>5.2</v>
      </c>
      <c r="B62">
        <v>100.77944554920636</v>
      </c>
    </row>
    <row r="63" spans="1:2" x14ac:dyDescent="0.25">
      <c r="A63">
        <v>5.3</v>
      </c>
      <c r="B63">
        <v>100.78963382015004</v>
      </c>
    </row>
    <row r="64" spans="1:2" x14ac:dyDescent="0.25">
      <c r="A64">
        <v>5.4</v>
      </c>
      <c r="B64">
        <v>100.68223384378642</v>
      </c>
    </row>
    <row r="65" spans="1:2" x14ac:dyDescent="0.25">
      <c r="A65">
        <v>5.5</v>
      </c>
      <c r="B65">
        <v>100.47323907766399</v>
      </c>
    </row>
    <row r="66" spans="1:2" x14ac:dyDescent="0.25">
      <c r="A66">
        <v>5.6</v>
      </c>
      <c r="B66">
        <v>100.19377195805338</v>
      </c>
    </row>
    <row r="67" spans="1:2" x14ac:dyDescent="0.25">
      <c r="A67">
        <v>5.7</v>
      </c>
      <c r="B67">
        <v>99.885449305228036</v>
      </c>
    </row>
    <row r="68" spans="1:2" x14ac:dyDescent="0.25">
      <c r="A68">
        <v>5.8</v>
      </c>
      <c r="B68">
        <v>99.594184958521737</v>
      </c>
    </row>
    <row r="69" spans="1:2" x14ac:dyDescent="0.25">
      <c r="A69">
        <v>5.9</v>
      </c>
      <c r="B69">
        <v>99.363352521189995</v>
      </c>
    </row>
    <row r="70" spans="1:2" x14ac:dyDescent="0.25">
      <c r="A70">
        <v>6</v>
      </c>
      <c r="B70">
        <v>99.227326384292112</v>
      </c>
    </row>
    <row r="71" spans="1:2" x14ac:dyDescent="0.25">
      <c r="A71">
        <v>6.1</v>
      </c>
      <c r="B71">
        <v>99.206362867425426</v>
      </c>
    </row>
    <row r="72" spans="1:2" x14ac:dyDescent="0.25">
      <c r="A72">
        <v>6.2</v>
      </c>
      <c r="B72">
        <v>99.303583750765569</v>
      </c>
    </row>
    <row r="73" spans="1:2" x14ac:dyDescent="0.25">
      <c r="A73">
        <v>6.3</v>
      </c>
      <c r="B73">
        <v>99.504511395460298</v>
      </c>
    </row>
    <row r="74" spans="1:2" x14ac:dyDescent="0.25">
      <c r="A74">
        <v>6.4</v>
      </c>
      <c r="B74">
        <v>99.779224679880414</v>
      </c>
    </row>
    <row r="75" spans="1:2" x14ac:dyDescent="0.25">
      <c r="A75">
        <v>6.5</v>
      </c>
      <c r="B75">
        <v>100.08681470068025</v>
      </c>
    </row>
    <row r="76" spans="1:2" x14ac:dyDescent="0.25">
      <c r="A76">
        <v>6.6</v>
      </c>
      <c r="B76">
        <v>100.38147671835635</v>
      </c>
    </row>
    <row r="77" spans="1:2" x14ac:dyDescent="0.25">
      <c r="A77">
        <v>6.7</v>
      </c>
      <c r="B77">
        <v>100.61933116579496</v>
      </c>
    </row>
    <row r="78" spans="1:2" x14ac:dyDescent="0.25">
      <c r="A78">
        <v>6.8</v>
      </c>
      <c r="B78">
        <v>100.76495796995103</v>
      </c>
    </row>
    <row r="79" spans="1:2" x14ac:dyDescent="0.25">
      <c r="A79">
        <v>6.9</v>
      </c>
      <c r="B79">
        <v>100.79667112875029</v>
      </c>
    </row>
    <row r="80" spans="1:2" x14ac:dyDescent="0.25">
      <c r="A80">
        <v>7</v>
      </c>
      <c r="B80">
        <v>100.70974808008279</v>
      </c>
    </row>
    <row r="81" spans="1:2" x14ac:dyDescent="0.25">
      <c r="A81">
        <v>7.1</v>
      </c>
      <c r="B81">
        <v>100.51713296170276</v>
      </c>
    </row>
    <row r="82" spans="1:2" x14ac:dyDescent="0.25">
      <c r="A82">
        <v>7.2</v>
      </c>
      <c r="B82">
        <v>100.24750903615192</v>
      </c>
    </row>
    <row r="83" spans="1:2" x14ac:dyDescent="0.25">
      <c r="A83">
        <v>7.3</v>
      </c>
      <c r="B83">
        <v>99.941027325370598</v>
      </c>
    </row>
    <row r="84" spans="1:2" x14ac:dyDescent="0.25">
      <c r="A84">
        <v>7.4</v>
      </c>
      <c r="B84">
        <v>99.643327524978289</v>
      </c>
    </row>
    <row r="85" spans="1:2" x14ac:dyDescent="0.25">
      <c r="A85">
        <v>7.5</v>
      </c>
      <c r="B85">
        <v>99.398741573221031</v>
      </c>
    </row>
    <row r="86" spans="1:2" x14ac:dyDescent="0.25">
      <c r="A86">
        <v>7.6</v>
      </c>
      <c r="B86">
        <v>99.243691964486999</v>
      </c>
    </row>
    <row r="87" spans="1:2" x14ac:dyDescent="0.25">
      <c r="A87">
        <v>7.7</v>
      </c>
      <c r="B87">
        <v>99.201267896922829</v>
      </c>
    </row>
    <row r="88" spans="1:2" x14ac:dyDescent="0.25">
      <c r="A88">
        <v>7.8</v>
      </c>
      <c r="B88">
        <v>99.277786946626719</v>
      </c>
    </row>
    <row r="89" spans="1:2" x14ac:dyDescent="0.25">
      <c r="A89">
        <v>7.9</v>
      </c>
      <c r="B89">
        <v>99.461854286388018</v>
      </c>
    </row>
    <row r="90" spans="1:2" x14ac:dyDescent="0.25">
      <c r="A90">
        <v>8</v>
      </c>
      <c r="B90">
        <v>99.726059545327544</v>
      </c>
    </row>
    <row r="91" spans="1:2" x14ac:dyDescent="0.25">
      <c r="A91">
        <v>8.1</v>
      </c>
      <c r="B91">
        <v>100.03105862174235</v>
      </c>
    </row>
    <row r="92" spans="1:2" x14ac:dyDescent="0.25">
      <c r="A92">
        <v>8.1999999999999993</v>
      </c>
      <c r="B92">
        <v>100.33143260637249</v>
      </c>
    </row>
    <row r="93" spans="1:2" x14ac:dyDescent="0.25">
      <c r="A93">
        <v>8.3000000000000007</v>
      </c>
      <c r="B93">
        <v>100.58245133507347</v>
      </c>
    </row>
    <row r="94" spans="1:2" x14ac:dyDescent="0.25">
      <c r="A94">
        <v>8.4</v>
      </c>
      <c r="B94">
        <v>100.74673437707337</v>
      </c>
    </row>
    <row r="95" spans="1:2" x14ac:dyDescent="0.25">
      <c r="A95">
        <v>8.5</v>
      </c>
      <c r="B95">
        <v>100.79981753836464</v>
      </c>
    </row>
    <row r="96" spans="1:2" x14ac:dyDescent="0.25">
      <c r="A96">
        <v>8.6</v>
      </c>
      <c r="B96">
        <v>100.73379594489239</v>
      </c>
    </row>
    <row r="97" spans="1:2" x14ac:dyDescent="0.25">
      <c r="A97">
        <v>8.6999999999999993</v>
      </c>
      <c r="B97">
        <v>100.55850119614328</v>
      </c>
    </row>
    <row r="98" spans="1:2" x14ac:dyDescent="0.25">
      <c r="A98">
        <v>8.8000000000000007</v>
      </c>
      <c r="B98">
        <v>100.30003729341713</v>
      </c>
    </row>
    <row r="99" spans="1:2" x14ac:dyDescent="0.25">
      <c r="A99">
        <v>8.9</v>
      </c>
      <c r="B99">
        <v>99.996893364887313</v>
      </c>
    </row>
    <row r="100" spans="1:2" x14ac:dyDescent="0.25">
      <c r="A100">
        <v>9</v>
      </c>
      <c r="B100">
        <v>99.694212060638023</v>
      </c>
    </row>
    <row r="101" spans="1:2" x14ac:dyDescent="0.25">
      <c r="A101">
        <v>9.1</v>
      </c>
      <c r="B101">
        <v>99.437067139101501</v>
      </c>
    </row>
    <row r="102" spans="1:2" x14ac:dyDescent="0.25">
      <c r="A102">
        <v>9.1999999999999993</v>
      </c>
      <c r="B102">
        <v>99.263751312489219</v>
      </c>
    </row>
    <row r="103" spans="1:2" x14ac:dyDescent="0.25">
      <c r="A103">
        <v>9.3000000000000007</v>
      </c>
      <c r="B103">
        <v>99.200073891093993</v>
      </c>
    </row>
    <row r="104" spans="1:2" x14ac:dyDescent="0.25">
      <c r="A104">
        <v>9.4</v>
      </c>
      <c r="B104">
        <v>99.255517392234424</v>
      </c>
    </row>
    <row r="105" spans="1:2" x14ac:dyDescent="0.25">
      <c r="A105">
        <v>9.5</v>
      </c>
      <c r="B105">
        <v>99.421825452065249</v>
      </c>
    </row>
    <row r="106" spans="1:2" x14ac:dyDescent="0.25">
      <c r="A106">
        <v>9.6</v>
      </c>
      <c r="B106">
        <v>99.674232321235863</v>
      </c>
    </row>
    <row r="107" spans="1:2" x14ac:dyDescent="0.25">
      <c r="A107">
        <v>9.6999999999999993</v>
      </c>
      <c r="B107">
        <v>99.97515085416471</v>
      </c>
    </row>
    <row r="108" spans="1:2" x14ac:dyDescent="0.25">
      <c r="A108">
        <v>9.8000000000000007</v>
      </c>
      <c r="B108">
        <v>100.27976979534773</v>
      </c>
    </row>
    <row r="109" spans="1:2" x14ac:dyDescent="0.25">
      <c r="A109">
        <v>9.9</v>
      </c>
      <c r="B109">
        <v>100.54272684332788</v>
      </c>
    </row>
    <row r="110" spans="1:2" x14ac:dyDescent="0.25">
      <c r="A110">
        <v>10</v>
      </c>
      <c r="B110">
        <v>100.72486377362179</v>
      </c>
    </row>
    <row r="111" spans="1:2" x14ac:dyDescent="0.25">
      <c r="A111">
        <v>10.1</v>
      </c>
      <c r="B111">
        <v>100.7990576820976</v>
      </c>
    </row>
    <row r="112" spans="1:2" x14ac:dyDescent="0.25">
      <c r="A112">
        <v>10.199999999999999</v>
      </c>
      <c r="B112">
        <v>100.75425998973563</v>
      </c>
    </row>
    <row r="113" spans="1:2" x14ac:dyDescent="0.25">
      <c r="A113">
        <v>10.3</v>
      </c>
      <c r="B113">
        <v>100.59714174075135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3"/>
  <sheetViews>
    <sheetView zoomScaleNormal="100" workbookViewId="0">
      <selection activeCell="A11" sqref="A11"/>
    </sheetView>
  </sheetViews>
  <sheetFormatPr defaultRowHeight="15" x14ac:dyDescent="0.25"/>
  <cols>
    <col min="1" max="1" width="14.28515625" customWidth="1"/>
    <col min="2" max="2" width="11.140625" customWidth="1"/>
    <col min="8" max="8" width="13.28515625" bestFit="1" customWidth="1"/>
    <col min="9" max="9" width="12.140625" bestFit="1" customWidth="1"/>
    <col min="10" max="10" width="9.28515625" bestFit="1" customWidth="1"/>
  </cols>
  <sheetData>
    <row r="1" spans="1:17" x14ac:dyDescent="0.25">
      <c r="N1" t="s">
        <v>66</v>
      </c>
    </row>
    <row r="2" spans="1:17" x14ac:dyDescent="0.25">
      <c r="A2" t="s">
        <v>24</v>
      </c>
    </row>
    <row r="3" spans="1:17" x14ac:dyDescent="0.25">
      <c r="A3" t="s">
        <v>25</v>
      </c>
      <c r="N3" t="s">
        <v>60</v>
      </c>
    </row>
    <row r="4" spans="1:17" x14ac:dyDescent="0.25">
      <c r="N4" t="s">
        <v>67</v>
      </c>
    </row>
    <row r="5" spans="1:17" x14ac:dyDescent="0.25">
      <c r="C5" t="s">
        <v>5</v>
      </c>
      <c r="F5" t="s">
        <v>62</v>
      </c>
      <c r="N5" t="s">
        <v>63</v>
      </c>
      <c r="O5" t="s">
        <v>64</v>
      </c>
      <c r="Q5" t="s">
        <v>68</v>
      </c>
    </row>
    <row r="6" spans="1:17" x14ac:dyDescent="0.25">
      <c r="C6">
        <f>I13</f>
        <v>0.79875721468276217</v>
      </c>
      <c r="D6">
        <f>H13</f>
        <v>-4.9614511930256525E-2</v>
      </c>
      <c r="F6">
        <f>SUMSQ(F10:F113)</f>
        <v>4.4324893655787241E-2</v>
      </c>
      <c r="O6">
        <f>H10</f>
        <v>0.80029662488469977</v>
      </c>
      <c r="Q6" t="s">
        <v>69</v>
      </c>
    </row>
    <row r="7" spans="1:17" x14ac:dyDescent="0.25">
      <c r="B7" t="s">
        <v>61</v>
      </c>
      <c r="C7" s="50">
        <v>0.62</v>
      </c>
      <c r="N7">
        <v>0.2</v>
      </c>
      <c r="O7">
        <f t="dataTable" ref="O7:O107" dt2D="0" dtr="0" r1="C7"/>
        <v>7.0716932229656818E-2</v>
      </c>
      <c r="Q7" t="s">
        <v>70</v>
      </c>
    </row>
    <row r="8" spans="1:17" x14ac:dyDescent="0.25">
      <c r="N8">
        <v>0.21</v>
      </c>
      <c r="O8">
        <v>5.5366639368128405E-2</v>
      </c>
      <c r="Q8" t="s">
        <v>71</v>
      </c>
    </row>
    <row r="9" spans="1:17" x14ac:dyDescent="0.25">
      <c r="A9" t="s">
        <v>22</v>
      </c>
      <c r="B9" t="s">
        <v>23</v>
      </c>
      <c r="C9" t="s">
        <v>26</v>
      </c>
      <c r="D9" t="s">
        <v>27</v>
      </c>
      <c r="E9" t="s">
        <v>6</v>
      </c>
      <c r="F9" t="s">
        <v>9</v>
      </c>
      <c r="H9" t="s">
        <v>64</v>
      </c>
      <c r="N9">
        <v>0.22</v>
      </c>
      <c r="O9">
        <v>3.563241795293378E-2</v>
      </c>
    </row>
    <row r="10" spans="1:17" x14ac:dyDescent="0.25">
      <c r="A10" s="13">
        <f>UnknownFreq1!A10</f>
        <v>0</v>
      </c>
      <c r="B10" s="13">
        <f>UnknownFreq1!B10</f>
        <v>100</v>
      </c>
      <c r="C10">
        <f>SIN($C$7*2*PI()*A10)</f>
        <v>0</v>
      </c>
      <c r="D10">
        <f>COS($C$7*2*PI()*A10)</f>
        <v>1</v>
      </c>
      <c r="E10">
        <f>$J$13+$C$6*C10+$D$6*D10</f>
        <v>99.950014893421255</v>
      </c>
      <c r="F10">
        <f>B10-E10</f>
        <v>4.9985106578745331E-2</v>
      </c>
      <c r="H10" s="51">
        <f>SQRT(SUMSQ(H13:I13))</f>
        <v>0.80029662488469977</v>
      </c>
      <c r="N10">
        <v>0.23</v>
      </c>
      <c r="O10">
        <v>1.230192225280648E-2</v>
      </c>
    </row>
    <row r="11" spans="1:17" x14ac:dyDescent="0.25">
      <c r="A11" s="13">
        <f>UnknownFreq1!A11</f>
        <v>0.1</v>
      </c>
      <c r="B11" s="13">
        <f>UnknownFreq1!B11</f>
        <v>100.30291490037219</v>
      </c>
      <c r="C11">
        <f t="shared" ref="C11:C74" si="0">SIN($C$7*2*PI()*A11)</f>
        <v>0.37977909552180111</v>
      </c>
      <c r="D11">
        <f t="shared" ref="D11:D74" si="1">COS($C$7*2*PI()*A11)</f>
        <v>0.92507720683445804</v>
      </c>
      <c r="E11">
        <f>$J$13+SUMPRODUCT($C$6:$D$6,C11:D11)</f>
        <v>100.25708344377036</v>
      </c>
      <c r="F11">
        <f t="shared" ref="F11:F74" si="2">B11-E11</f>
        <v>4.5831456601831633E-2</v>
      </c>
      <c r="H11" t="s">
        <v>65</v>
      </c>
      <c r="L11" s="14">
        <f>H10/J13</f>
        <v>8.0029959075215498E-3</v>
      </c>
      <c r="N11">
        <v>0.24</v>
      </c>
      <c r="O11">
        <v>1.801566993479874E-2</v>
      </c>
    </row>
    <row r="12" spans="1:17" x14ac:dyDescent="0.25">
      <c r="A12" s="13">
        <f>UnknownFreq1!A12</f>
        <v>0.2</v>
      </c>
      <c r="B12" s="13">
        <f>UnknownFreq1!B12</f>
        <v>100.56072125636709</v>
      </c>
      <c r="C12">
        <f t="shared" si="0"/>
        <v>0.70264996979884919</v>
      </c>
      <c r="D12">
        <f t="shared" si="1"/>
        <v>0.71153567720928534</v>
      </c>
      <c r="E12">
        <f t="shared" ref="E12:E75" si="3">$J$13+SUMPRODUCT($C$6:$D$6,C12:D12)</f>
        <v>100.52557364277926</v>
      </c>
      <c r="F12">
        <f t="shared" si="2"/>
        <v>3.5147613587824367E-2</v>
      </c>
      <c r="J12" t="s">
        <v>59</v>
      </c>
      <c r="N12">
        <v>0.25</v>
      </c>
      <c r="O12">
        <v>4.6445789917565254E-2</v>
      </c>
    </row>
    <row r="13" spans="1:17" x14ac:dyDescent="0.25">
      <c r="A13" s="13">
        <f>UnknownFreq1!A13</f>
        <v>0.3</v>
      </c>
      <c r="B13" s="13">
        <f>UnknownFreq1!B13</f>
        <v>100.73502785832204</v>
      </c>
      <c r="C13">
        <f t="shared" si="0"/>
        <v>0.92023184736587027</v>
      </c>
      <c r="D13">
        <f t="shared" si="1"/>
        <v>0.39137366683720254</v>
      </c>
      <c r="E13">
        <f t="shared" si="3"/>
        <v>100.71525341915337</v>
      </c>
      <c r="F13">
        <f t="shared" si="2"/>
        <v>1.9774439168671165E-2</v>
      </c>
      <c r="H13">
        <f t="array" ref="H13:J17">LINEST(B10:B113,C10:D113,TRUE,TRUE)</f>
        <v>-4.9614511930256525E-2</v>
      </c>
      <c r="I13">
        <v>0.79875721468276217</v>
      </c>
      <c r="J13">
        <v>99.999629405351513</v>
      </c>
      <c r="K13" t="s">
        <v>57</v>
      </c>
      <c r="N13">
        <v>0.26</v>
      </c>
      <c r="O13">
        <v>7.1764946468334367E-2</v>
      </c>
    </row>
    <row r="14" spans="1:17" x14ac:dyDescent="0.25">
      <c r="A14" s="13">
        <f>UnknownFreq1!A14</f>
        <v>0.4</v>
      </c>
      <c r="B14" s="13">
        <f>UnknownFreq1!B14</f>
        <v>100.79987785472566</v>
      </c>
      <c r="C14">
        <f t="shared" si="0"/>
        <v>0.99992104420381611</v>
      </c>
      <c r="D14">
        <f t="shared" si="1"/>
        <v>1.2566039883352554E-2</v>
      </c>
      <c r="E14">
        <f t="shared" si="3"/>
        <v>100.79770009558672</v>
      </c>
      <c r="F14">
        <f t="shared" si="2"/>
        <v>2.1777591389451345E-3</v>
      </c>
      <c r="H14">
        <v>2.9149330473498638E-3</v>
      </c>
      <c r="I14">
        <v>2.902347315867524E-3</v>
      </c>
      <c r="J14">
        <v>2.059131377107986E-3</v>
      </c>
      <c r="K14" t="s">
        <v>58</v>
      </c>
      <c r="N14">
        <v>0.27</v>
      </c>
      <c r="O14">
        <v>8.8812053815003456E-2</v>
      </c>
    </row>
    <row r="15" spans="1:17" x14ac:dyDescent="0.25">
      <c r="A15" s="13">
        <f>UnknownFreq1!A15</f>
        <v>0.5</v>
      </c>
      <c r="B15" s="13">
        <f>UnknownFreq1!B15</f>
        <v>100.74561411436044</v>
      </c>
      <c r="C15">
        <f t="shared" si="0"/>
        <v>0.92977648588825135</v>
      </c>
      <c r="D15">
        <f t="shared" si="1"/>
        <v>-0.36812455268467797</v>
      </c>
      <c r="E15">
        <f t="shared" si="3"/>
        <v>100.76055940150813</v>
      </c>
      <c r="F15">
        <f t="shared" si="2"/>
        <v>-1.4945287147696718E-2</v>
      </c>
      <c r="H15">
        <v>0.99867275465183025</v>
      </c>
      <c r="I15">
        <v>2.0948993608897723E-2</v>
      </c>
      <c r="J15" t="e">
        <v>#N/A</v>
      </c>
      <c r="N15">
        <v>0.28000000000000003</v>
      </c>
      <c r="O15">
        <v>9.5153004654053908E-2</v>
      </c>
    </row>
    <row r="16" spans="1:17" x14ac:dyDescent="0.25">
      <c r="A16" s="13">
        <f>UnknownFreq1!A16</f>
        <v>0.6</v>
      </c>
      <c r="B16" s="13">
        <f>UnknownFreq1!B16</f>
        <v>100.58031731710489</v>
      </c>
      <c r="C16">
        <f t="shared" si="0"/>
        <v>0.72030902488790705</v>
      </c>
      <c r="D16">
        <f t="shared" si="1"/>
        <v>-0.69365330581280482</v>
      </c>
      <c r="E16">
        <f t="shared" si="3"/>
        <v>100.60939670599855</v>
      </c>
      <c r="F16">
        <f t="shared" si="2"/>
        <v>-2.9079388893663349E-2</v>
      </c>
      <c r="H16">
        <v>37998.230078156412</v>
      </c>
      <c r="I16">
        <v>101</v>
      </c>
      <c r="J16" t="e">
        <v>#N/A</v>
      </c>
      <c r="N16">
        <v>0.28999999999999998</v>
      </c>
      <c r="O16">
        <v>9.1227148358694637E-2</v>
      </c>
    </row>
    <row r="17" spans="1:15" x14ac:dyDescent="0.25">
      <c r="A17" s="13">
        <f>UnknownFreq1!A17</f>
        <v>0.7</v>
      </c>
      <c r="B17" s="13">
        <f>UnknownFreq1!B17</f>
        <v>100.32860262023672</v>
      </c>
      <c r="C17">
        <f t="shared" si="0"/>
        <v>0.40290643571366275</v>
      </c>
      <c r="D17">
        <f t="shared" si="1"/>
        <v>-0.91524117262091753</v>
      </c>
      <c r="E17">
        <f t="shared" si="3"/>
        <v>100.36686307179798</v>
      </c>
      <c r="F17">
        <f t="shared" si="2"/>
        <v>-3.8260451561257014E-2</v>
      </c>
      <c r="H17">
        <v>33.351831828168336</v>
      </c>
      <c r="I17">
        <v>4.4324893655789399E-2</v>
      </c>
      <c r="J17" t="e">
        <v>#N/A</v>
      </c>
      <c r="N17">
        <v>0.3</v>
      </c>
      <c r="O17">
        <v>7.8712197559630964E-2</v>
      </c>
    </row>
    <row r="18" spans="1:15" x14ac:dyDescent="0.25">
      <c r="A18" s="13">
        <f>UnknownFreq1!A18</f>
        <v>0.8</v>
      </c>
      <c r="B18" s="13">
        <f>UnknownFreq1!B18</f>
        <v>100.02795409456309</v>
      </c>
      <c r="C18">
        <f t="shared" si="0"/>
        <v>2.5130095443337368E-2</v>
      </c>
      <c r="D18">
        <f t="shared" si="1"/>
        <v>-0.99968418928329994</v>
      </c>
      <c r="E18">
        <f t="shared" si="3"/>
        <v>100.06930109352822</v>
      </c>
      <c r="F18">
        <f t="shared" si="2"/>
        <v>-4.1346998965138937E-2</v>
      </c>
      <c r="N18">
        <v>0.31</v>
      </c>
      <c r="O18">
        <v>5.9058743103275475E-2</v>
      </c>
    </row>
    <row r="19" spans="1:15" x14ac:dyDescent="0.25">
      <c r="A19" s="13">
        <f>UnknownFreq1!A19</f>
        <v>0.9</v>
      </c>
      <c r="B19" s="13">
        <f>UnknownFreq1!B19</f>
        <v>99.723142787482615</v>
      </c>
      <c r="C19">
        <f t="shared" si="0"/>
        <v>-0.35641187871325097</v>
      </c>
      <c r="D19">
        <f t="shared" si="1"/>
        <v>-0.93432894245661191</v>
      </c>
      <c r="E19">
        <f t="shared" si="3"/>
        <v>99.761299120292961</v>
      </c>
      <c r="F19">
        <f t="shared" si="2"/>
        <v>-3.8156332810345361E-2</v>
      </c>
      <c r="N19">
        <v>0.32</v>
      </c>
      <c r="O19">
        <v>3.3260266109211505E-2</v>
      </c>
    </row>
    <row r="20" spans="1:15" x14ac:dyDescent="0.25">
      <c r="A20" s="13">
        <f>UnknownFreq1!A20</f>
        <v>1</v>
      </c>
      <c r="B20" s="13">
        <f>UnknownFreq1!B20</f>
        <v>99.459559646602159</v>
      </c>
      <c r="C20">
        <f t="shared" si="0"/>
        <v>-0.68454710592868873</v>
      </c>
      <c r="D20">
        <f t="shared" si="1"/>
        <v>-0.72896862742141155</v>
      </c>
      <c r="E20">
        <f t="shared" si="3"/>
        <v>99.489009888362745</v>
      </c>
      <c r="F20">
        <f t="shared" si="2"/>
        <v>-2.9450241760585527E-2</v>
      </c>
      <c r="N20">
        <v>0.33</v>
      </c>
      <c r="O20">
        <v>5.814842080677919E-3</v>
      </c>
    </row>
    <row r="21" spans="1:15" x14ac:dyDescent="0.25">
      <c r="A21" s="13">
        <f>UnknownFreq1!A21</f>
        <v>1.1000000000000001</v>
      </c>
      <c r="B21" s="13">
        <f>UnknownFreq1!B21</f>
        <v>99.276456130971454</v>
      </c>
      <c r="C21">
        <f t="shared" si="0"/>
        <v>-0.91010597068499599</v>
      </c>
      <c r="D21">
        <f t="shared" si="1"/>
        <v>-0.41437558099328353</v>
      </c>
      <c r="E21">
        <f t="shared" si="3"/>
        <v>99.293234737347817</v>
      </c>
      <c r="F21">
        <f t="shared" si="2"/>
        <v>-1.6778606376362859E-2</v>
      </c>
      <c r="N21">
        <v>0.34</v>
      </c>
      <c r="O21">
        <v>3.3965491553036957E-2</v>
      </c>
    </row>
    <row r="22" spans="1:15" x14ac:dyDescent="0.25">
      <c r="A22" s="13">
        <f>UnknownFreq1!A22</f>
        <v>1.2</v>
      </c>
      <c r="B22" s="13">
        <f>UnknownFreq1!B22</f>
        <v>99.201099083688405</v>
      </c>
      <c r="C22">
        <f t="shared" si="0"/>
        <v>-0.9992894726405892</v>
      </c>
      <c r="D22">
        <f t="shared" si="1"/>
        <v>-3.7690182669935041E-2</v>
      </c>
      <c r="E22">
        <f t="shared" si="3"/>
        <v>99.203309709541045</v>
      </c>
      <c r="F22">
        <f t="shared" si="2"/>
        <v>-2.2106258526406464E-3</v>
      </c>
      <c r="N22">
        <v>0.35</v>
      </c>
      <c r="O22">
        <v>6.8298563061216441E-2</v>
      </c>
    </row>
    <row r="23" spans="1:15" x14ac:dyDescent="0.25">
      <c r="A23" s="13">
        <f>UnknownFreq1!A23</f>
        <v>1.3</v>
      </c>
      <c r="B23" s="13">
        <f>UnknownFreq1!B23</f>
        <v>99.244710292480605</v>
      </c>
      <c r="C23">
        <f t="shared" si="0"/>
        <v>-0.93873385765387407</v>
      </c>
      <c r="D23">
        <f t="shared" si="1"/>
        <v>0.34464292317451717</v>
      </c>
      <c r="E23">
        <f t="shared" si="3"/>
        <v>99.232709673459979</v>
      </c>
      <c r="F23">
        <f t="shared" si="2"/>
        <v>1.2000619020625436E-2</v>
      </c>
      <c r="N23">
        <v>0.36</v>
      </c>
      <c r="O23">
        <v>9.7203003578557795E-2</v>
      </c>
    </row>
    <row r="24" spans="1:15" x14ac:dyDescent="0.25">
      <c r="A24" s="13">
        <f>UnknownFreq1!A24</f>
        <v>1.4</v>
      </c>
      <c r="B24" s="13">
        <f>UnknownFreq1!B24</f>
        <v>99.400795398223664</v>
      </c>
      <c r="C24">
        <f t="shared" si="0"/>
        <v>-0.73751311735817404</v>
      </c>
      <c r="D24">
        <f t="shared" si="1"/>
        <v>0.67533280812102436</v>
      </c>
      <c r="E24">
        <f t="shared" si="3"/>
        <v>99.377029174273076</v>
      </c>
      <c r="F24">
        <f t="shared" si="2"/>
        <v>2.3766223950588028E-2</v>
      </c>
      <c r="N24">
        <v>0.37</v>
      </c>
      <c r="O24">
        <v>0.11572849824716391</v>
      </c>
    </row>
    <row r="25" spans="1:15" x14ac:dyDescent="0.25">
      <c r="A25" s="13">
        <f>UnknownFreq1!A25</f>
        <v>1.5</v>
      </c>
      <c r="B25" s="13">
        <f>UnknownFreq1!B25</f>
        <v>99.64611100182961</v>
      </c>
      <c r="C25">
        <f t="shared" si="0"/>
        <v>-0.42577929156507222</v>
      </c>
      <c r="D25">
        <f t="shared" si="1"/>
        <v>0.90482705246601969</v>
      </c>
      <c r="E25">
        <f t="shared" si="3"/>
        <v>99.614642571762005</v>
      </c>
      <c r="F25">
        <f t="shared" si="2"/>
        <v>3.1468430067604913E-2</v>
      </c>
      <c r="N25">
        <v>0.38</v>
      </c>
      <c r="O25">
        <v>0.12146146781029378</v>
      </c>
    </row>
    <row r="26" spans="1:15" x14ac:dyDescent="0.25">
      <c r="A26" s="13">
        <f>UnknownFreq1!A26</f>
        <v>1.6</v>
      </c>
      <c r="B26" s="13">
        <f>UnknownFreq1!B26</f>
        <v>99.944125952872696</v>
      </c>
      <c r="C26">
        <f t="shared" si="0"/>
        <v>-5.0244318179769341E-2</v>
      </c>
      <c r="D26">
        <f t="shared" si="1"/>
        <v>0.99873695660601747</v>
      </c>
      <c r="E26">
        <f t="shared" si="3"/>
        <v>99.909944547059894</v>
      </c>
      <c r="F26">
        <f t="shared" si="2"/>
        <v>3.4181405812802268E-2</v>
      </c>
      <c r="N26">
        <v>0.39</v>
      </c>
      <c r="O26">
        <v>0.11448306430757105</v>
      </c>
    </row>
    <row r="27" spans="1:15" x14ac:dyDescent="0.25">
      <c r="A27" s="13">
        <f>UnknownFreq1!A27</f>
        <v>1.7</v>
      </c>
      <c r="B27" s="13">
        <f>UnknownFreq1!B27</f>
        <v>100.25046138247686</v>
      </c>
      <c r="C27">
        <f t="shared" si="0"/>
        <v>0.33281954452298662</v>
      </c>
      <c r="D27">
        <f t="shared" si="1"/>
        <v>0.94299053589286452</v>
      </c>
      <c r="E27">
        <f t="shared" si="3"/>
        <v>100.21868540253351</v>
      </c>
      <c r="F27">
        <f t="shared" si="2"/>
        <v>3.1775979943347465E-2</v>
      </c>
      <c r="N27">
        <v>0.4</v>
      </c>
      <c r="O27">
        <v>9.5966684495996019E-2</v>
      </c>
    </row>
    <row r="28" spans="1:15" x14ac:dyDescent="0.25">
      <c r="A28" s="13">
        <f>UnknownFreq1!A28</f>
        <v>1.8</v>
      </c>
      <c r="B28" s="13">
        <f>UnknownFreq1!B28</f>
        <v>100.51949937847057</v>
      </c>
      <c r="C28">
        <f t="shared" si="0"/>
        <v>0.666011867434252</v>
      </c>
      <c r="D28">
        <f t="shared" si="1"/>
        <v>0.74594114542418177</v>
      </c>
      <c r="E28">
        <f t="shared" si="3"/>
        <v>100.49460168367004</v>
      </c>
      <c r="F28">
        <f t="shared" si="2"/>
        <v>2.489769480052928E-2</v>
      </c>
      <c r="N28">
        <v>0.41</v>
      </c>
      <c r="O28">
        <v>6.7093244731176491E-2</v>
      </c>
    </row>
    <row r="29" spans="1:15" x14ac:dyDescent="0.25">
      <c r="A29" s="13">
        <f>UnknownFreq1!A29</f>
        <v>1.9</v>
      </c>
      <c r="B29" s="13">
        <f>UnknownFreq1!B29</f>
        <v>100.71117617255933</v>
      </c>
      <c r="C29">
        <f t="shared" si="0"/>
        <v>0.89940525156637074</v>
      </c>
      <c r="D29">
        <f t="shared" si="1"/>
        <v>0.43711576665093343</v>
      </c>
      <c r="E29">
        <f t="shared" si="3"/>
        <v>100.69634855354431</v>
      </c>
      <c r="F29">
        <f t="shared" si="2"/>
        <v>1.4827619015022719E-2</v>
      </c>
      <c r="N29">
        <v>0.42</v>
      </c>
      <c r="O29">
        <v>2.912473267097938E-2</v>
      </c>
    </row>
    <row r="30" spans="1:15" x14ac:dyDescent="0.25">
      <c r="A30" s="13">
        <f>UnknownFreq1!A30</f>
        <v>2</v>
      </c>
      <c r="B30" s="13">
        <f>UnknownFreq1!B30</f>
        <v>100.79694823267647</v>
      </c>
      <c r="C30">
        <f t="shared" si="0"/>
        <v>0.99802672842827156</v>
      </c>
      <c r="D30">
        <f t="shared" si="1"/>
        <v>6.2790519529313318E-2</v>
      </c>
      <c r="E30">
        <f t="shared" si="3"/>
        <v>100.79369513414953</v>
      </c>
      <c r="F30">
        <f t="shared" si="2"/>
        <v>3.2530985269403345E-3</v>
      </c>
      <c r="N30">
        <v>0.43</v>
      </c>
      <c r="O30">
        <v>1.8186645614926354E-2</v>
      </c>
    </row>
    <row r="31" spans="1:15" x14ac:dyDescent="0.25">
      <c r="A31" s="13">
        <f>UnknownFreq1!A31</f>
        <v>2.1</v>
      </c>
      <c r="B31" s="13">
        <f>UnknownFreq1!B31</f>
        <v>100.76404282042131</v>
      </c>
      <c r="C31">
        <f t="shared" si="0"/>
        <v>0.94709830499474401</v>
      </c>
      <c r="D31">
        <f t="shared" si="1"/>
        <v>-0.32094360980721015</v>
      </c>
      <c r="E31">
        <f t="shared" si="3"/>
        <v>100.7720544700376</v>
      </c>
      <c r="F31">
        <f t="shared" si="2"/>
        <v>-8.0116496162929707E-3</v>
      </c>
      <c r="N31">
        <v>0.44</v>
      </c>
      <c r="O31">
        <v>6.7755161405444395E-2</v>
      </c>
    </row>
    <row r="32" spans="1:15" x14ac:dyDescent="0.25">
      <c r="A32" s="13">
        <f>UnknownFreq1!A32</f>
        <v>2.2000000000000002</v>
      </c>
      <c r="B32" s="13">
        <f>UnknownFreq1!B32</f>
        <v>100.61736004221694</v>
      </c>
      <c r="C32">
        <f t="shared" si="0"/>
        <v>0.75425138073610298</v>
      </c>
      <c r="D32">
        <f t="shared" si="1"/>
        <v>-0.65658575575295741</v>
      </c>
      <c r="E32">
        <f t="shared" si="3"/>
        <v>100.63466931921096</v>
      </c>
      <c r="F32">
        <f t="shared" si="2"/>
        <v>-1.7309276994012635E-2</v>
      </c>
      <c r="N32">
        <v>0.45</v>
      </c>
      <c r="O32">
        <v>0.11647481089444038</v>
      </c>
    </row>
    <row r="33" spans="1:15" x14ac:dyDescent="0.25">
      <c r="A33" s="13">
        <f>UnknownFreq1!A33</f>
        <v>2.2999999999999998</v>
      </c>
      <c r="B33" s="13">
        <f>UnknownFreq1!B33</f>
        <v>100.37874315041537</v>
      </c>
      <c r="C33">
        <f t="shared" si="0"/>
        <v>0.44838321609003212</v>
      </c>
      <c r="D33">
        <f t="shared" si="1"/>
        <v>-0.89384142415126389</v>
      </c>
      <c r="E33">
        <f t="shared" si="3"/>
        <v>100.40212624014839</v>
      </c>
      <c r="F33">
        <f t="shared" si="2"/>
        <v>-2.3383089733016504E-2</v>
      </c>
      <c r="N33">
        <v>0.46</v>
      </c>
      <c r="O33">
        <v>0.15674190111340208</v>
      </c>
    </row>
    <row r="34" spans="1:15" x14ac:dyDescent="0.25">
      <c r="A34" s="13">
        <f>UnknownFreq1!A34</f>
        <v>2.4</v>
      </c>
      <c r="B34" s="13">
        <f>UnknownFreq1!B34</f>
        <v>100.08372575739345</v>
      </c>
      <c r="C34">
        <f t="shared" si="0"/>
        <v>7.5326805527933721E-2</v>
      </c>
      <c r="D34">
        <f t="shared" si="1"/>
        <v>-0.99715890026061382</v>
      </c>
      <c r="E34">
        <f t="shared" si="3"/>
        <v>100.10927078687929</v>
      </c>
      <c r="F34">
        <f t="shared" si="2"/>
        <v>-2.5545029485840587E-2</v>
      </c>
      <c r="N34">
        <v>0.46999999999999897</v>
      </c>
      <c r="O34">
        <v>0.18228903755018031</v>
      </c>
    </row>
    <row r="35" spans="1:15" x14ac:dyDescent="0.25">
      <c r="A35" s="13">
        <f>UnknownFreq1!A35</f>
        <v>2.5</v>
      </c>
      <c r="B35" s="13">
        <f>UnknownFreq1!B35</f>
        <v>99.77624035095171</v>
      </c>
      <c r="C35">
        <f t="shared" si="0"/>
        <v>-0.30901699437494706</v>
      </c>
      <c r="D35">
        <f t="shared" si="1"/>
        <v>-0.95105651629515364</v>
      </c>
      <c r="E35">
        <f t="shared" si="3"/>
        <v>99.799986056509013</v>
      </c>
      <c r="F35">
        <f t="shared" si="2"/>
        <v>-2.3745705557303154E-2</v>
      </c>
      <c r="H35" t="s">
        <v>72</v>
      </c>
      <c r="N35">
        <v>0.47999999999999898</v>
      </c>
      <c r="O35">
        <v>0.18954160707567688</v>
      </c>
    </row>
    <row r="36" spans="1:15" x14ac:dyDescent="0.25">
      <c r="A36" s="13">
        <f>UnknownFreq1!A36</f>
        <v>2.6</v>
      </c>
      <c r="B36" s="13">
        <f>UnknownFreq1!B36</f>
        <v>99.502076091956127</v>
      </c>
      <c r="C36">
        <f t="shared" si="0"/>
        <v>-0.64705596156944445</v>
      </c>
      <c r="D36">
        <f t="shared" si="1"/>
        <v>-0.76244251101144767</v>
      </c>
      <c r="E36">
        <f t="shared" si="3"/>
        <v>99.520617000803142</v>
      </c>
      <c r="F36">
        <f t="shared" si="2"/>
        <v>-1.8540908847015203E-2</v>
      </c>
      <c r="H36" t="s">
        <v>73</v>
      </c>
      <c r="N36">
        <v>0.48999999999999899</v>
      </c>
      <c r="O36">
        <v>0.17727171011864096</v>
      </c>
    </row>
    <row r="37" spans="1:15" x14ac:dyDescent="0.25">
      <c r="A37" s="13">
        <f>UnknownFreq1!A37</f>
        <v>2.7</v>
      </c>
      <c r="B37" s="13">
        <f>UnknownFreq1!B37</f>
        <v>99.302060125682061</v>
      </c>
      <c r="C37">
        <f t="shared" si="0"/>
        <v>-0.88813644881354492</v>
      </c>
      <c r="D37">
        <f t="shared" si="1"/>
        <v>-0.45957986062148709</v>
      </c>
      <c r="E37">
        <f t="shared" si="3"/>
        <v>99.313025839716673</v>
      </c>
      <c r="F37">
        <f t="shared" si="2"/>
        <v>-1.0965714034611551E-2</v>
      </c>
      <c r="H37" t="s">
        <v>74</v>
      </c>
      <c r="N37">
        <v>0.499999999999999</v>
      </c>
      <c r="O37">
        <v>0.14510598107932096</v>
      </c>
    </row>
    <row r="38" spans="1:15" x14ac:dyDescent="0.25">
      <c r="A38" s="13">
        <f>UnknownFreq1!A38</f>
        <v>2.8</v>
      </c>
      <c r="B38" s="13">
        <f>UnknownFreq1!B38</f>
        <v>99.205977811251003</v>
      </c>
      <c r="C38">
        <f t="shared" si="0"/>
        <v>-0.99613360914317239</v>
      </c>
      <c r="D38">
        <f t="shared" si="1"/>
        <v>-8.7851196550743457E-2</v>
      </c>
      <c r="E38">
        <f t="shared" si="3"/>
        <v>99.208319192499786</v>
      </c>
      <c r="F38">
        <f t="shared" si="2"/>
        <v>-2.3413812487831365E-3</v>
      </c>
      <c r="H38" t="s">
        <v>75</v>
      </c>
      <c r="N38">
        <v>0.50999999999999901</v>
      </c>
      <c r="O38">
        <v>9.259814118406974E-2</v>
      </c>
    </row>
    <row r="39" spans="1:15" x14ac:dyDescent="0.25">
      <c r="A39" s="13">
        <f>UnknownFreq1!A39</f>
        <v>2.9</v>
      </c>
      <c r="B39" s="13">
        <f>UnknownFreq1!B39</f>
        <v>99.228137237631373</v>
      </c>
      <c r="C39">
        <f t="shared" si="0"/>
        <v>-0.95486454474664284</v>
      </c>
      <c r="D39">
        <f t="shared" si="1"/>
        <v>0.29704158157703525</v>
      </c>
      <c r="E39">
        <f t="shared" si="3"/>
        <v>99.222186888097426</v>
      </c>
      <c r="F39">
        <f t="shared" si="2"/>
        <v>5.9503495339470192E-3</v>
      </c>
      <c r="H39" t="s">
        <v>76</v>
      </c>
      <c r="N39">
        <v>0.51999999999999902</v>
      </c>
      <c r="O39">
        <v>1.986706614917097E-2</v>
      </c>
    </row>
    <row r="40" spans="1:15" x14ac:dyDescent="0.25">
      <c r="A40" s="13">
        <f>UnknownFreq1!A40</f>
        <v>3</v>
      </c>
      <c r="B40" s="13">
        <f>UnknownFreq1!B40</f>
        <v>99.3652385358929</v>
      </c>
      <c r="C40">
        <f t="shared" si="0"/>
        <v>-0.77051324277578859</v>
      </c>
      <c r="D40">
        <f t="shared" si="1"/>
        <v>0.63742398974869041</v>
      </c>
      <c r="E40">
        <f t="shared" si="3"/>
        <v>99.352550913531729</v>
      </c>
      <c r="F40">
        <f t="shared" si="2"/>
        <v>1.268762236117027E-2</v>
      </c>
      <c r="H40" t="s">
        <v>77</v>
      </c>
      <c r="N40">
        <v>0.52999999999999903</v>
      </c>
      <c r="O40">
        <v>7.4358180766748591E-2</v>
      </c>
    </row>
    <row r="41" spans="1:15" x14ac:dyDescent="0.25">
      <c r="A41" s="13">
        <f>UnknownFreq1!A41</f>
        <v>3.1</v>
      </c>
      <c r="B41" s="13">
        <f>UnknownFreq1!B41</f>
        <v>99.596865278883215</v>
      </c>
      <c r="C41">
        <f t="shared" si="0"/>
        <v>-0.47070393216533274</v>
      </c>
      <c r="D41">
        <f t="shared" si="1"/>
        <v>0.88229122643495317</v>
      </c>
      <c r="E41">
        <f t="shared" si="3"/>
        <v>99.579876794974993</v>
      </c>
      <c r="F41">
        <f t="shared" si="2"/>
        <v>1.6988483908221497E-2</v>
      </c>
      <c r="H41" t="s">
        <v>78</v>
      </c>
      <c r="N41">
        <v>0.53999999999999904</v>
      </c>
      <c r="O41">
        <v>0.18384075791980611</v>
      </c>
    </row>
    <row r="42" spans="1:15" x14ac:dyDescent="0.25">
      <c r="A42" s="13">
        <f>UnknownFreq1!A42</f>
        <v>3.2</v>
      </c>
      <c r="B42" s="13">
        <f>UnknownFreq1!B42</f>
        <v>99.888524791589319</v>
      </c>
      <c r="C42">
        <f t="shared" si="0"/>
        <v>-0.10036171485121445</v>
      </c>
      <c r="D42">
        <f t="shared" si="1"/>
        <v>0.99495101698130017</v>
      </c>
      <c r="E42">
        <f t="shared" si="3"/>
        <v>99.870100752434126</v>
      </c>
      <c r="F42">
        <f t="shared" si="2"/>
        <v>1.8424039155192418E-2</v>
      </c>
      <c r="N42">
        <v>0.54999999999999905</v>
      </c>
      <c r="O42">
        <v>0.30234207865228369</v>
      </c>
    </row>
    <row r="43" spans="1:15" x14ac:dyDescent="0.25">
      <c r="A43" s="13">
        <f>UnknownFreq1!A43</f>
        <v>3.3</v>
      </c>
      <c r="B43" s="13">
        <f>UnknownFreq1!B43</f>
        <v>100.19678462464736</v>
      </c>
      <c r="C43">
        <f t="shared" si="0"/>
        <v>0.28501926246997544</v>
      </c>
      <c r="D43">
        <f t="shared" si="1"/>
        <v>0.95852178901737606</v>
      </c>
      <c r="E43">
        <f t="shared" si="3"/>
        <v>100.17973400683636</v>
      </c>
      <c r="F43">
        <f t="shared" si="2"/>
        <v>1.7050617811008806E-2</v>
      </c>
      <c r="N43">
        <v>0.55999999999999905</v>
      </c>
      <c r="O43">
        <v>0.41998195888329432</v>
      </c>
    </row>
    <row r="44" spans="1:15" x14ac:dyDescent="0.25">
      <c r="A44" s="13">
        <f>UnknownFreq1!A44</f>
        <v>3.4</v>
      </c>
      <c r="B44" s="13">
        <f>UnknownFreq1!B44</f>
        <v>100.47574029352344</v>
      </c>
      <c r="C44">
        <f t="shared" si="0"/>
        <v>0.62769136129070036</v>
      </c>
      <c r="D44">
        <f t="shared" si="1"/>
        <v>0.77846230156702345</v>
      </c>
      <c r="E44">
        <f t="shared" si="3"/>
        <v>100.46237938162815</v>
      </c>
      <c r="F44">
        <f t="shared" si="2"/>
        <v>1.3360911895290428E-2</v>
      </c>
      <c r="N44">
        <v>0.56999999999999895</v>
      </c>
      <c r="O44">
        <v>0.52789464132344022</v>
      </c>
    </row>
    <row r="45" spans="1:15" x14ac:dyDescent="0.25">
      <c r="A45" s="13">
        <f>UnknownFreq1!A45</f>
        <v>3.5</v>
      </c>
      <c r="B45" s="13">
        <f>UnknownFreq1!B45</f>
        <v>100.68385114058293</v>
      </c>
      <c r="C45">
        <f t="shared" si="0"/>
        <v>0.87630668004386381</v>
      </c>
      <c r="D45">
        <f t="shared" si="1"/>
        <v>0.48175367410171482</v>
      </c>
      <c r="E45">
        <f t="shared" si="3"/>
        <v>100.67568371490009</v>
      </c>
      <c r="F45">
        <f t="shared" si="2"/>
        <v>8.1674256828421221E-3</v>
      </c>
      <c r="N45">
        <v>0.57999999999999896</v>
      </c>
      <c r="O45">
        <v>0.62068140255177051</v>
      </c>
    </row>
    <row r="46" spans="1:15" x14ac:dyDescent="0.25">
      <c r="A46" s="13">
        <f>UnknownFreq1!A46</f>
        <v>3.6</v>
      </c>
      <c r="B46" s="13">
        <f>UnknownFreq1!B46</f>
        <v>100.7901263582807</v>
      </c>
      <c r="C46">
        <f t="shared" si="0"/>
        <v>0.99361131052000851</v>
      </c>
      <c r="D46">
        <f t="shared" si="1"/>
        <v>0.11285638487348054</v>
      </c>
      <c r="E46">
        <f t="shared" si="3"/>
        <v>100.78768429376605</v>
      </c>
      <c r="F46">
        <f t="shared" si="2"/>
        <v>2.4420645146534525E-3</v>
      </c>
      <c r="N46">
        <v>0.58999999999999897</v>
      </c>
      <c r="O46">
        <v>0.69601526706152517</v>
      </c>
    </row>
    <row r="47" spans="1:15" x14ac:dyDescent="0.25">
      <c r="A47" s="13">
        <f>UnknownFreq1!A47</f>
        <v>3.7</v>
      </c>
      <c r="B47" s="13">
        <f>UnknownFreq1!B47</f>
        <v>100.77873998240098</v>
      </c>
      <c r="C47">
        <f t="shared" si="0"/>
        <v>0.96202767158608593</v>
      </c>
      <c r="D47">
        <f t="shared" si="1"/>
        <v>-0.27295193551732522</v>
      </c>
      <c r="E47">
        <f t="shared" si="3"/>
        <v>100.78159832581647</v>
      </c>
      <c r="F47">
        <f t="shared" si="2"/>
        <v>-2.8583434154967335E-3</v>
      </c>
      <c r="N47">
        <v>0.59999999999999898</v>
      </c>
      <c r="O47">
        <v>0.75254981215640515</v>
      </c>
    </row>
    <row r="48" spans="1:15" x14ac:dyDescent="0.25">
      <c r="A48" s="13">
        <f>UnknownFreq1!A48</f>
        <v>3.8</v>
      </c>
      <c r="B48" s="13">
        <f>UnknownFreq1!B48</f>
        <v>100.65138761405494</v>
      </c>
      <c r="C48">
        <f t="shared" si="0"/>
        <v>0.78628843213661959</v>
      </c>
      <c r="D48">
        <f t="shared" si="1"/>
        <v>-0.61785961309033344</v>
      </c>
      <c r="E48">
        <f t="shared" si="3"/>
        <v>100.65833776648714</v>
      </c>
      <c r="F48">
        <f t="shared" si="2"/>
        <v>-6.9501524321964325E-3</v>
      </c>
      <c r="N48">
        <v>0.60999999999999899</v>
      </c>
      <c r="O48">
        <v>0.78832116124868135</v>
      </c>
    </row>
    <row r="49" spans="1:15" x14ac:dyDescent="0.25">
      <c r="A49" s="13">
        <f>UnknownFreq1!A49</f>
        <v>3.9</v>
      </c>
      <c r="B49" s="13">
        <f>UnknownFreq1!B49</f>
        <v>100.4270339193981</v>
      </c>
      <c r="C49">
        <f t="shared" si="0"/>
        <v>0.49272734154829201</v>
      </c>
      <c r="D49">
        <f t="shared" si="1"/>
        <v>-0.87018375466952536</v>
      </c>
      <c r="E49">
        <f t="shared" si="3"/>
        <v>100.43637266656224</v>
      </c>
      <c r="F49">
        <f t="shared" si="2"/>
        <v>-9.3387471641364073E-3</v>
      </c>
      <c r="N49">
        <v>0.619999999999999</v>
      </c>
      <c r="O49">
        <v>0.80029662488470032</v>
      </c>
    </row>
    <row r="50" spans="1:15" x14ac:dyDescent="0.25">
      <c r="A50" s="13">
        <f>UnknownFreq1!A50</f>
        <v>4</v>
      </c>
      <c r="B50" s="13">
        <f>UnknownFreq1!B50</f>
        <v>100.13908850812348</v>
      </c>
      <c r="C50">
        <f t="shared" si="0"/>
        <v>0.12533323356430415</v>
      </c>
      <c r="D50">
        <f t="shared" si="1"/>
        <v>-0.99211470131447788</v>
      </c>
      <c r="E50">
        <f t="shared" si="3"/>
        <v>100.14896351658507</v>
      </c>
      <c r="F50">
        <f t="shared" si="2"/>
        <v>-9.8750084615915057E-3</v>
      </c>
      <c r="N50">
        <v>0.62999999999999901</v>
      </c>
      <c r="O50">
        <v>0.7848393206890445</v>
      </c>
    </row>
    <row r="51" spans="1:15" x14ac:dyDescent="0.25">
      <c r="A51" s="13">
        <f>UnknownFreq1!A51</f>
        <v>4.0999999999999996</v>
      </c>
      <c r="B51" s="13">
        <f>UnknownFreq1!B51</f>
        <v>99.830430744523667</v>
      </c>
      <c r="C51">
        <f t="shared" si="0"/>
        <v>-0.26084150628989594</v>
      </c>
      <c r="D51">
        <f t="shared" si="1"/>
        <v>-0.9653816388332741</v>
      </c>
      <c r="E51">
        <f t="shared" si="3"/>
        <v>99.839177309150884</v>
      </c>
      <c r="F51">
        <f t="shared" si="2"/>
        <v>-8.7465646272164577E-3</v>
      </c>
      <c r="N51">
        <v>0.63999999999999901</v>
      </c>
      <c r="O51">
        <v>0.73936261682993076</v>
      </c>
    </row>
    <row r="52" spans="1:15" x14ac:dyDescent="0.25">
      <c r="A52" s="13">
        <f>UnknownFreq1!A52</f>
        <v>4.2</v>
      </c>
      <c r="B52" s="13">
        <f>UnknownFreq1!B52</f>
        <v>99.547024370922429</v>
      </c>
      <c r="C52">
        <f t="shared" si="0"/>
        <v>-0.60793029769460649</v>
      </c>
      <c r="D52">
        <f t="shared" si="1"/>
        <v>-0.79399039864783449</v>
      </c>
      <c r="E52">
        <f t="shared" si="3"/>
        <v>99.553434140149932</v>
      </c>
      <c r="F52">
        <f t="shared" si="2"/>
        <v>-6.409769227502693E-3</v>
      </c>
      <c r="N52">
        <v>0.64999999999999902</v>
      </c>
      <c r="O52">
        <v>0.66489720170631716</v>
      </c>
    </row>
    <row r="53" spans="1:15" x14ac:dyDescent="0.25">
      <c r="A53" s="13">
        <f>UnknownFreq1!A53</f>
        <v>4.3</v>
      </c>
      <c r="B53" s="13">
        <f>UnknownFreq1!B53</f>
        <v>99.331072821236958</v>
      </c>
      <c r="C53">
        <f t="shared" si="0"/>
        <v>-0.8639234171928345</v>
      </c>
      <c r="D53">
        <f t="shared" si="1"/>
        <v>-0.50362320163576224</v>
      </c>
      <c r="E53">
        <f t="shared" si="3"/>
        <v>99.33455136228126</v>
      </c>
      <c r="F53">
        <f t="shared" si="2"/>
        <v>-3.4785410443021192E-3</v>
      </c>
      <c r="N53">
        <v>0.65999999999999903</v>
      </c>
      <c r="O53">
        <v>0.56747473530596626</v>
      </c>
    </row>
    <row r="54" spans="1:15" x14ac:dyDescent="0.25">
      <c r="A54" s="13">
        <f>UnknownFreq1!A54</f>
        <v>4.4000000000000004</v>
      </c>
      <c r="B54" s="13">
        <f>UnknownFreq1!B54</f>
        <v>99.214734500518858</v>
      </c>
      <c r="C54">
        <f t="shared" si="0"/>
        <v>-0.99046142569665163</v>
      </c>
      <c r="D54">
        <f t="shared" si="1"/>
        <v>-0.1377902906846355</v>
      </c>
      <c r="E54">
        <f t="shared" si="3"/>
        <v>99.215327593732383</v>
      </c>
      <c r="F54">
        <f t="shared" si="2"/>
        <v>-5.9309321352429833E-4</v>
      </c>
      <c r="N54">
        <v>0.66999999999999904</v>
      </c>
      <c r="O54">
        <v>0.4565011243173579</v>
      </c>
    </row>
    <row r="55" spans="1:15" x14ac:dyDescent="0.25">
      <c r="A55" s="13">
        <f>UnknownFreq1!A55</f>
        <v>4.5</v>
      </c>
      <c r="B55" s="13">
        <f>UnknownFreq1!B55</f>
        <v>99.215333919039622</v>
      </c>
      <c r="C55">
        <f t="shared" si="0"/>
        <v>-0.96858316112863119</v>
      </c>
      <c r="D55">
        <f t="shared" si="1"/>
        <v>0.24868988716485446</v>
      </c>
      <c r="E55">
        <f t="shared" si="3"/>
        <v>99.213627990006103</v>
      </c>
      <c r="F55">
        <f t="shared" si="2"/>
        <v>1.7059290335197375E-3</v>
      </c>
      <c r="N55">
        <v>0.67999999999999905</v>
      </c>
      <c r="O55">
        <v>0.34137074455968669</v>
      </c>
    </row>
    <row r="56" spans="1:15" x14ac:dyDescent="0.25">
      <c r="A56" s="13">
        <f>UnknownFreq1!A56</f>
        <v>4.5999999999999996</v>
      </c>
      <c r="B56" s="13">
        <f>UnknownFreq1!B56</f>
        <v>99.332781814445667</v>
      </c>
      <c r="C56">
        <f t="shared" si="0"/>
        <v>-0.80156698487087641</v>
      </c>
      <c r="D56">
        <f t="shared" si="1"/>
        <v>0.59790498305751916</v>
      </c>
      <c r="E56">
        <f t="shared" si="3"/>
        <v>99.329707229219323</v>
      </c>
      <c r="F56">
        <f t="shared" si="2"/>
        <v>3.0745852263436291E-3</v>
      </c>
      <c r="N56">
        <v>0.68999999999999895</v>
      </c>
      <c r="O56">
        <v>0.22924021726254507</v>
      </c>
    </row>
    <row r="57" spans="1:15" x14ac:dyDescent="0.25">
      <c r="A57" s="13">
        <f>UnknownFreq1!A57</f>
        <v>4.7</v>
      </c>
      <c r="B57" s="13">
        <f>UnknownFreq1!B57</f>
        <v>99.54958844425343</v>
      </c>
      <c r="C57">
        <f t="shared" si="0"/>
        <v>-0.51443953378150564</v>
      </c>
      <c r="D57">
        <f t="shared" si="1"/>
        <v>0.85752665619365276</v>
      </c>
      <c r="E57">
        <f t="shared" si="3"/>
        <v>99.546171349711273</v>
      </c>
      <c r="F57">
        <f t="shared" si="2"/>
        <v>3.4170945421578836E-3</v>
      </c>
      <c r="N57">
        <v>0.69999999999999896</v>
      </c>
      <c r="O57">
        <v>0.12503078813739479</v>
      </c>
    </row>
    <row r="58" spans="1:15" x14ac:dyDescent="0.25">
      <c r="A58" s="13">
        <f>UnknownFreq1!A58</f>
        <v>4.8</v>
      </c>
      <c r="B58" s="13">
        <f>UnknownFreq1!B58</f>
        <v>99.833468069234002</v>
      </c>
      <c r="C58">
        <f t="shared" si="0"/>
        <v>-0.15022558912075903</v>
      </c>
      <c r="D58">
        <f t="shared" si="1"/>
        <v>0.98865174473791373</v>
      </c>
      <c r="E58">
        <f t="shared" si="3"/>
        <v>99.830584158427172</v>
      </c>
      <c r="F58">
        <f t="shared" si="2"/>
        <v>2.8839108068297037E-3</v>
      </c>
      <c r="N58">
        <v>0.70999999999999897</v>
      </c>
      <c r="O58">
        <v>3.2647259559550078E-2</v>
      </c>
    </row>
    <row r="59" spans="1:15" x14ac:dyDescent="0.25">
      <c r="A59" s="13">
        <f>UnknownFreq1!A59</f>
        <v>4.9000000000000004</v>
      </c>
      <c r="B59" s="13">
        <f>UnknownFreq1!B59</f>
        <v>100.14214678128478</v>
      </c>
      <c r="C59">
        <f t="shared" si="0"/>
        <v>0.23649899702372679</v>
      </c>
      <c r="D59">
        <f t="shared" si="1"/>
        <v>0.97163173291467342</v>
      </c>
      <c r="E59">
        <f t="shared" si="3"/>
        <v>100.14032765128493</v>
      </c>
      <c r="F59">
        <f t="shared" si="2"/>
        <v>1.819129999844904E-3</v>
      </c>
      <c r="N59">
        <v>0.71999999999999897</v>
      </c>
      <c r="O59">
        <v>4.5908267333155443E-2</v>
      </c>
    </row>
    <row r="60" spans="1:15" x14ac:dyDescent="0.25">
      <c r="A60" s="13">
        <f>UnknownFreq1!A60</f>
        <v>5</v>
      </c>
      <c r="B60" s="13">
        <f>UnknownFreq1!B60</f>
        <v>100.42965771854536</v>
      </c>
      <c r="C60">
        <f t="shared" si="0"/>
        <v>0.58778525229247247</v>
      </c>
      <c r="D60">
        <f t="shared" si="1"/>
        <v>0.8090169943749479</v>
      </c>
      <c r="E60">
        <f t="shared" si="3"/>
        <v>100.42898813298505</v>
      </c>
      <c r="F60">
        <f t="shared" si="2"/>
        <v>6.6958556030272121E-4</v>
      </c>
      <c r="N60">
        <v>0.72999999999999898</v>
      </c>
      <c r="O60">
        <v>0.10569931269282584</v>
      </c>
    </row>
    <row r="61" spans="1:15" x14ac:dyDescent="0.25">
      <c r="A61" s="13">
        <f>UnknownFreq1!A61</f>
        <v>5.0999999999999996</v>
      </c>
      <c r="B61" s="13">
        <f>UnknownFreq1!B61</f>
        <v>100.65318621638076</v>
      </c>
      <c r="C61">
        <f t="shared" si="0"/>
        <v>0.85099448179469184</v>
      </c>
      <c r="D61">
        <f t="shared" si="1"/>
        <v>0.52517462996129582</v>
      </c>
      <c r="E61">
        <f t="shared" si="3"/>
        <v>100.65331110439656</v>
      </c>
      <c r="F61">
        <f t="shared" si="2"/>
        <v>-1.2488801580445852E-4</v>
      </c>
      <c r="N61">
        <v>0.73999999999999899</v>
      </c>
      <c r="O61">
        <v>0.14526938560030439</v>
      </c>
    </row>
    <row r="62" spans="1:15" x14ac:dyDescent="0.25">
      <c r="A62" s="13">
        <f>UnknownFreq1!A62</f>
        <v>5.2</v>
      </c>
      <c r="B62" s="13">
        <f>UnknownFreq1!B62</f>
        <v>100.77944554920636</v>
      </c>
      <c r="C62">
        <f t="shared" si="0"/>
        <v>0.98668594420786815</v>
      </c>
      <c r="D62">
        <f t="shared" si="1"/>
        <v>0.16263716519488311</v>
      </c>
      <c r="E62">
        <f t="shared" si="3"/>
        <v>100.77968275834075</v>
      </c>
      <c r="F62">
        <f t="shared" si="2"/>
        <v>-2.3720913439717606E-4</v>
      </c>
      <c r="N62">
        <v>0.749999999999999</v>
      </c>
      <c r="O62">
        <v>0.16365173765270266</v>
      </c>
    </row>
    <row r="63" spans="1:15" x14ac:dyDescent="0.25">
      <c r="A63" s="13">
        <f>UnknownFreq1!A63</f>
        <v>5.3</v>
      </c>
      <c r="B63" s="13">
        <f>UnknownFreq1!B63</f>
        <v>100.78963382015004</v>
      </c>
      <c r="C63">
        <f t="shared" si="0"/>
        <v>0.9745268727865769</v>
      </c>
      <c r="D63">
        <f t="shared" si="1"/>
        <v>-0.22427076094938228</v>
      </c>
      <c r="E63">
        <f t="shared" si="3"/>
        <v>100.78916686023675</v>
      </c>
      <c r="F63">
        <f t="shared" si="2"/>
        <v>4.6695991329670505E-4</v>
      </c>
      <c r="N63">
        <v>0.75999999999999901</v>
      </c>
      <c r="O63">
        <v>0.1623240812755645</v>
      </c>
    </row>
    <row r="64" spans="1:15" x14ac:dyDescent="0.25">
      <c r="A64" s="13">
        <f>UnknownFreq1!A64</f>
        <v>5.4</v>
      </c>
      <c r="B64" s="13">
        <f>UnknownFreq1!B64</f>
        <v>100.68223384378642</v>
      </c>
      <c r="C64">
        <f t="shared" si="0"/>
        <v>0.81633925071718294</v>
      </c>
      <c r="D64">
        <f t="shared" si="1"/>
        <v>-0.57757270342226896</v>
      </c>
      <c r="E64">
        <f t="shared" si="3"/>
        <v>100.68034225927512</v>
      </c>
      <c r="F64">
        <f t="shared" si="2"/>
        <v>1.8915845112985608E-3</v>
      </c>
      <c r="N64">
        <v>0.76999999999999902</v>
      </c>
      <c r="O64">
        <v>0.14482078537774232</v>
      </c>
    </row>
    <row r="65" spans="1:15" x14ac:dyDescent="0.25">
      <c r="A65" s="13">
        <f>UnknownFreq1!A65</f>
        <v>5.5</v>
      </c>
      <c r="B65" s="13">
        <f>UnknownFreq1!B65</f>
        <v>100.47323907766399</v>
      </c>
      <c r="C65">
        <f t="shared" si="0"/>
        <v>0.53582679497899766</v>
      </c>
      <c r="D65">
        <f t="shared" si="1"/>
        <v>-0.84432792550201441</v>
      </c>
      <c r="E65">
        <f t="shared" si="3"/>
        <v>100.4695158415942</v>
      </c>
      <c r="F65">
        <f t="shared" si="2"/>
        <v>3.7232360697885269E-3</v>
      </c>
      <c r="N65">
        <v>0.77999999999999903</v>
      </c>
      <c r="O65">
        <v>0.11558314040041583</v>
      </c>
    </row>
    <row r="66" spans="1:15" x14ac:dyDescent="0.25">
      <c r="A66" s="13">
        <f>UnknownFreq1!A66</f>
        <v>5.6</v>
      </c>
      <c r="B66" s="13">
        <f>UnknownFreq1!B66</f>
        <v>100.19377195805338</v>
      </c>
      <c r="C66">
        <f t="shared" si="0"/>
        <v>0.17502305897527662</v>
      </c>
      <c r="D66">
        <f t="shared" si="1"/>
        <v>-0.98456433452920533</v>
      </c>
      <c r="E66">
        <f t="shared" si="3"/>
        <v>100.18827901536547</v>
      </c>
      <c r="F66">
        <f t="shared" si="2"/>
        <v>5.4929426879084531E-3</v>
      </c>
      <c r="N66">
        <v>0.78999999999999904</v>
      </c>
      <c r="O66">
        <v>7.8995265113964333E-2</v>
      </c>
    </row>
    <row r="67" spans="1:15" x14ac:dyDescent="0.25">
      <c r="A67" s="13">
        <f>UnknownFreq1!A67</f>
        <v>5.7</v>
      </c>
      <c r="B67" s="13">
        <f>UnknownFreq1!B67</f>
        <v>99.885449305228036</v>
      </c>
      <c r="C67">
        <f t="shared" si="0"/>
        <v>-0.21200710992205471</v>
      </c>
      <c r="D67">
        <f t="shared" si="1"/>
        <v>-0.97726812356819348</v>
      </c>
      <c r="E67">
        <f t="shared" si="3"/>
        <v>99.878773877713058</v>
      </c>
      <c r="F67">
        <f t="shared" si="2"/>
        <v>6.6754275149776277E-3</v>
      </c>
      <c r="N67">
        <v>0.79999999999999905</v>
      </c>
      <c r="O67">
        <v>3.9146428350935902E-2</v>
      </c>
    </row>
    <row r="68" spans="1:15" x14ac:dyDescent="0.25">
      <c r="A68" s="13">
        <f>UnknownFreq1!A68</f>
        <v>5.8</v>
      </c>
      <c r="B68" s="13">
        <f>UnknownFreq1!B68</f>
        <v>99.594184958521737</v>
      </c>
      <c r="C68">
        <f t="shared" si="0"/>
        <v>-0.56726894912675707</v>
      </c>
      <c r="D68">
        <f t="shared" si="1"/>
        <v>-0.82353259762842701</v>
      </c>
      <c r="E68">
        <f t="shared" si="3"/>
        <v>99.587378407461003</v>
      </c>
      <c r="F68">
        <f t="shared" si="2"/>
        <v>6.8065510607340229E-3</v>
      </c>
      <c r="N68">
        <v>0.80999999999999905</v>
      </c>
      <c r="O68">
        <v>5.0882497755510561E-3</v>
      </c>
    </row>
    <row r="69" spans="1:15" x14ac:dyDescent="0.25">
      <c r="A69" s="13">
        <f>UnknownFreq1!A69</f>
        <v>5.9</v>
      </c>
      <c r="B69" s="13">
        <f>UnknownFreq1!B69</f>
        <v>99.363352521189995</v>
      </c>
      <c r="C69">
        <f t="shared" si="0"/>
        <v>-0.83752804004214243</v>
      </c>
      <c r="D69">
        <f t="shared" si="1"/>
        <v>-0.54639434673426801</v>
      </c>
      <c r="E69">
        <f t="shared" si="3"/>
        <v>99.357756929703413</v>
      </c>
      <c r="F69">
        <f t="shared" si="2"/>
        <v>5.5955914865819523E-3</v>
      </c>
      <c r="N69">
        <v>0.81999999999999895</v>
      </c>
      <c r="O69">
        <v>3.6983446083521984E-2</v>
      </c>
    </row>
    <row r="70" spans="1:15" x14ac:dyDescent="0.25">
      <c r="A70" s="13">
        <f>UnknownFreq1!A70</f>
        <v>6</v>
      </c>
      <c r="B70" s="13">
        <f>UnknownFreq1!B70</f>
        <v>99.227326384292112</v>
      </c>
      <c r="C70">
        <f t="shared" si="0"/>
        <v>-0.98228725072868905</v>
      </c>
      <c r="D70">
        <f t="shared" si="1"/>
        <v>-0.18738131458572274</v>
      </c>
      <c r="E70">
        <f t="shared" si="3"/>
        <v>99.224317209409094</v>
      </c>
      <c r="F70">
        <f t="shared" si="2"/>
        <v>3.0091748830187726E-3</v>
      </c>
      <c r="N70">
        <v>0.82999999999999896</v>
      </c>
      <c r="O70">
        <v>6.560434372164832E-2</v>
      </c>
    </row>
    <row r="71" spans="1:15" x14ac:dyDescent="0.25">
      <c r="A71" s="13">
        <f>UnknownFreq1!A71</f>
        <v>6.1</v>
      </c>
      <c r="B71" s="13">
        <f>UnknownFreq1!B71</f>
        <v>99.206362867425426</v>
      </c>
      <c r="C71">
        <f t="shared" si="0"/>
        <v>-0.97985505238424708</v>
      </c>
      <c r="D71">
        <f t="shared" si="1"/>
        <v>0.19970998051440603</v>
      </c>
      <c r="E71">
        <f t="shared" si="3"/>
        <v>99.207054599705415</v>
      </c>
      <c r="F71">
        <f t="shared" si="2"/>
        <v>-6.9173227998930997E-4</v>
      </c>
      <c r="N71">
        <v>0.83999999999999897</v>
      </c>
      <c r="O71">
        <v>8.4823621847953584E-2</v>
      </c>
    </row>
    <row r="72" spans="1:15" x14ac:dyDescent="0.25">
      <c r="A72" s="13">
        <f>UnknownFreq1!A72</f>
        <v>6.2</v>
      </c>
      <c r="B72" s="13">
        <f>UnknownFreq1!B72</f>
        <v>99.303583750765569</v>
      </c>
      <c r="C72">
        <f t="shared" si="0"/>
        <v>-0.83059589919581289</v>
      </c>
      <c r="D72">
        <f t="shared" si="1"/>
        <v>0.55687561648818773</v>
      </c>
      <c r="E72">
        <f t="shared" si="3"/>
        <v>99.308555826465025</v>
      </c>
      <c r="F72">
        <f t="shared" si="2"/>
        <v>-4.9720756994560134E-3</v>
      </c>
      <c r="N72">
        <v>0.84999999999999898</v>
      </c>
      <c r="O72">
        <v>9.3314230360314596E-2</v>
      </c>
    </row>
    <row r="73" spans="1:15" x14ac:dyDescent="0.25">
      <c r="A73" s="13">
        <f>UnknownFreq1!A73</f>
        <v>6.3</v>
      </c>
      <c r="B73" s="13">
        <f>UnknownFreq1!B73</f>
        <v>99.504511395460298</v>
      </c>
      <c r="C73">
        <f t="shared" si="0"/>
        <v>-0.55687561648818784</v>
      </c>
      <c r="D73">
        <f t="shared" si="1"/>
        <v>0.83059589919581278</v>
      </c>
      <c r="E73">
        <f t="shared" si="3"/>
        <v>99.513611378850783</v>
      </c>
      <c r="F73">
        <f t="shared" si="2"/>
        <v>-9.0999833904845673E-3</v>
      </c>
      <c r="N73">
        <v>0.85999999999999899</v>
      </c>
      <c r="O73">
        <v>9.1305610887715882E-2</v>
      </c>
    </row>
    <row r="74" spans="1:15" x14ac:dyDescent="0.25">
      <c r="A74" s="13">
        <f>UnknownFreq1!A74</f>
        <v>6.4</v>
      </c>
      <c r="B74" s="13">
        <f>UnknownFreq1!B74</f>
        <v>99.779224679880414</v>
      </c>
      <c r="C74">
        <f t="shared" si="0"/>
        <v>-0.19970998051440617</v>
      </c>
      <c r="D74">
        <f t="shared" si="1"/>
        <v>0.97985505238424708</v>
      </c>
      <c r="E74">
        <f t="shared" si="3"/>
        <v>99.791494587385031</v>
      </c>
      <c r="F74">
        <f t="shared" si="2"/>
        <v>-1.2269907504617095E-2</v>
      </c>
      <c r="N74">
        <v>0.869999999999999</v>
      </c>
      <c r="O74">
        <v>8.0250798977989243E-2</v>
      </c>
    </row>
    <row r="75" spans="1:15" x14ac:dyDescent="0.25">
      <c r="A75" s="13">
        <f>UnknownFreq1!A75</f>
        <v>6.5</v>
      </c>
      <c r="B75" s="13">
        <f>UnknownFreq1!B75</f>
        <v>100.08681470068025</v>
      </c>
      <c r="C75">
        <f t="shared" ref="C75:C113" si="4">SIN($C$7*2*PI()*A75)</f>
        <v>0.1873813145857261</v>
      </c>
      <c r="D75">
        <f t="shared" ref="D75:D113" si="5">COS($C$7*2*PI()*A75)</f>
        <v>0.98228725072868839</v>
      </c>
      <c r="E75">
        <f t="shared" si="3"/>
        <v>100.10056587975339</v>
      </c>
      <c r="F75">
        <f t="shared" ref="F75:F113" si="6">B75-E75</f>
        <v>-1.3751179073139497E-2</v>
      </c>
      <c r="N75">
        <v>0.87999999999999901</v>
      </c>
      <c r="O75">
        <v>6.2244211686192125E-2</v>
      </c>
    </row>
    <row r="76" spans="1:15" x14ac:dyDescent="0.25">
      <c r="A76" s="13">
        <f>UnknownFreq1!A76</f>
        <v>6.6</v>
      </c>
      <c r="B76" s="13">
        <f>UnknownFreq1!B76</f>
        <v>100.38147671835635</v>
      </c>
      <c r="C76">
        <f t="shared" si="4"/>
        <v>0.5463943467342679</v>
      </c>
      <c r="D76">
        <f t="shared" si="5"/>
        <v>0.83752804004214254</v>
      </c>
      <c r="E76">
        <f t="shared" ref="E76:E113" si="7">$J$13+SUMPRODUCT($C$6:$D$6,C76:D76)</f>
        <v>100.39451228693279</v>
      </c>
      <c r="F76">
        <f t="shared" si="6"/>
        <v>-1.3035568576441392E-2</v>
      </c>
      <c r="N76">
        <v>0.88999999999999901</v>
      </c>
      <c r="O76">
        <v>3.9636002039584117E-2</v>
      </c>
    </row>
    <row r="77" spans="1:15" x14ac:dyDescent="0.25">
      <c r="A77" s="13">
        <f>UnknownFreq1!A77</f>
        <v>6.7</v>
      </c>
      <c r="B77" s="13">
        <f>UnknownFreq1!B77</f>
        <v>100.61933116579496</v>
      </c>
      <c r="C77">
        <f t="shared" si="4"/>
        <v>0.82353259762842701</v>
      </c>
      <c r="D77">
        <f t="shared" si="5"/>
        <v>0.56726894912675718</v>
      </c>
      <c r="E77">
        <f t="shared" si="7"/>
        <v>100.62928723718954</v>
      </c>
      <c r="F77">
        <f t="shared" si="6"/>
        <v>-9.9560713945834323E-3</v>
      </c>
      <c r="N77">
        <v>0.89999999999999902</v>
      </c>
      <c r="O77">
        <v>1.5164169345912496E-2</v>
      </c>
    </row>
    <row r="78" spans="1:15" x14ac:dyDescent="0.25">
      <c r="A78" s="13">
        <f>UnknownFreq1!A78</f>
        <v>6.8</v>
      </c>
      <c r="B78" s="13">
        <f>UnknownFreq1!B78</f>
        <v>100.76495796995103</v>
      </c>
      <c r="C78">
        <f t="shared" si="4"/>
        <v>0.97726812356819337</v>
      </c>
      <c r="D78">
        <f t="shared" si="5"/>
        <v>0.21200710992205482</v>
      </c>
      <c r="E78">
        <f t="shared" si="7"/>
        <v>100.76971074044657</v>
      </c>
      <c r="F78">
        <f t="shared" si="6"/>
        <v>-4.7527704955427907E-3</v>
      </c>
      <c r="N78">
        <v>0.90999999999999903</v>
      </c>
      <c r="O78">
        <v>1.1493692691177679E-2</v>
      </c>
    </row>
    <row r="79" spans="1:15" x14ac:dyDescent="0.25">
      <c r="A79" s="13">
        <f>UnknownFreq1!A79</f>
        <v>6.9</v>
      </c>
      <c r="B79" s="13">
        <f>UnknownFreq1!B79</f>
        <v>100.79667112875029</v>
      </c>
      <c r="C79">
        <f t="shared" si="4"/>
        <v>0.98456433452920533</v>
      </c>
      <c r="D79">
        <f t="shared" si="5"/>
        <v>-0.17502305897527648</v>
      </c>
      <c r="E79">
        <f t="shared" si="7"/>
        <v>100.79474095452365</v>
      </c>
      <c r="F79">
        <f t="shared" si="6"/>
        <v>1.930174226643544E-3</v>
      </c>
      <c r="N79">
        <v>0.91999999999999904</v>
      </c>
      <c r="O79">
        <v>3.2887165860538178E-2</v>
      </c>
    </row>
    <row r="80" spans="1:15" x14ac:dyDescent="0.25">
      <c r="A80" s="13">
        <f>UnknownFreq1!A80</f>
        <v>7</v>
      </c>
      <c r="B80" s="13">
        <f>UnknownFreq1!B80</f>
        <v>100.70974808008279</v>
      </c>
      <c r="C80">
        <f t="shared" si="4"/>
        <v>0.84432792550201452</v>
      </c>
      <c r="D80">
        <f t="shared" si="5"/>
        <v>-0.53582679497899754</v>
      </c>
      <c r="E80">
        <f t="shared" si="7"/>
        <v>100.70062721231642</v>
      </c>
      <c r="F80">
        <f t="shared" si="6"/>
        <v>9.120867766370111E-3</v>
      </c>
      <c r="N80">
        <v>0.92999999999999905</v>
      </c>
      <c r="O80">
        <v>5.0050222136129384E-2</v>
      </c>
    </row>
    <row r="81" spans="1:15" x14ac:dyDescent="0.25">
      <c r="A81" s="13">
        <f>UnknownFreq1!A81</f>
        <v>7.1</v>
      </c>
      <c r="B81" s="13">
        <f>UnknownFreq1!B81</f>
        <v>100.51713296170276</v>
      </c>
      <c r="C81">
        <f t="shared" si="4"/>
        <v>0.57757270342226907</v>
      </c>
      <c r="D81">
        <f t="shared" si="5"/>
        <v>-0.81633925071718283</v>
      </c>
      <c r="E81">
        <f t="shared" si="7"/>
        <v>100.50147204270772</v>
      </c>
      <c r="F81">
        <f t="shared" si="6"/>
        <v>1.5660918995038742E-2</v>
      </c>
      <c r="N81">
        <v>0.93999999999999895</v>
      </c>
      <c r="O81">
        <v>6.0858818470589042E-2</v>
      </c>
    </row>
    <row r="82" spans="1:15" x14ac:dyDescent="0.25">
      <c r="A82" s="13">
        <f>UnknownFreq1!A82</f>
        <v>7.2</v>
      </c>
      <c r="B82" s="13">
        <f>UnknownFreq1!B82</f>
        <v>100.24750903615192</v>
      </c>
      <c r="C82">
        <f t="shared" si="4"/>
        <v>0.22427076094937892</v>
      </c>
      <c r="D82">
        <f t="shared" si="5"/>
        <v>-0.97452687278657768</v>
      </c>
      <c r="E82">
        <f t="shared" si="7"/>
        <v>100.22711796885845</v>
      </c>
      <c r="F82">
        <f t="shared" si="6"/>
        <v>2.0391067293473952E-2</v>
      </c>
      <c r="N82">
        <v>0.94999999999999896</v>
      </c>
      <c r="O82">
        <v>6.4541101754264127E-2</v>
      </c>
    </row>
    <row r="83" spans="1:15" x14ac:dyDescent="0.25">
      <c r="A83" s="13">
        <f>UnknownFreq1!A83</f>
        <v>7.3</v>
      </c>
      <c r="B83" s="13">
        <f>UnknownFreq1!B83</f>
        <v>99.941027325370598</v>
      </c>
      <c r="C83">
        <f t="shared" si="4"/>
        <v>-0.162637165194883</v>
      </c>
      <c r="D83">
        <f t="shared" si="5"/>
        <v>-0.98668594420786815</v>
      </c>
      <c r="E83">
        <f t="shared" si="7"/>
        <v>99.91867573782686</v>
      </c>
      <c r="F83">
        <f t="shared" si="6"/>
        <v>2.235158754373856E-2</v>
      </c>
      <c r="N83">
        <v>0.95999999999999897</v>
      </c>
      <c r="O83">
        <v>6.1322363543141425E-2</v>
      </c>
    </row>
    <row r="84" spans="1:15" x14ac:dyDescent="0.25">
      <c r="A84" s="13">
        <f>UnknownFreq1!A84</f>
        <v>7.4</v>
      </c>
      <c r="B84" s="13">
        <f>UnknownFreq1!B84</f>
        <v>99.643327524978289</v>
      </c>
      <c r="C84">
        <f t="shared" si="4"/>
        <v>-0.52517462996129571</v>
      </c>
      <c r="D84">
        <f t="shared" si="5"/>
        <v>-0.85099448179469184</v>
      </c>
      <c r="E84">
        <f t="shared" si="7"/>
        <v>99.622364056571158</v>
      </c>
      <c r="F84">
        <f t="shared" si="6"/>
        <v>2.0963468407131813E-2</v>
      </c>
      <c r="N84">
        <v>0.96999999999999897</v>
      </c>
      <c r="O84">
        <v>5.2155424644581519E-2</v>
      </c>
    </row>
    <row r="85" spans="1:15" x14ac:dyDescent="0.25">
      <c r="A85" s="13">
        <f>UnknownFreq1!A85</f>
        <v>7.5</v>
      </c>
      <c r="B85" s="13">
        <f>UnknownFreq1!B85</f>
        <v>99.398741573221031</v>
      </c>
      <c r="C85">
        <f t="shared" si="4"/>
        <v>-0.80901699437494778</v>
      </c>
      <c r="D85">
        <f t="shared" si="5"/>
        <v>-0.58778525229247258</v>
      </c>
      <c r="E85">
        <f t="shared" si="7"/>
        <v>99.382583922705848</v>
      </c>
      <c r="F85">
        <f t="shared" si="6"/>
        <v>1.6157650515182809E-2</v>
      </c>
      <c r="N85">
        <v>0.97999999999999798</v>
      </c>
      <c r="O85">
        <v>3.8412007561546335E-2</v>
      </c>
    </row>
    <row r="86" spans="1:15" x14ac:dyDescent="0.25">
      <c r="A86" s="13">
        <f>UnknownFreq1!A86</f>
        <v>7.6</v>
      </c>
      <c r="B86" s="13">
        <f>UnknownFreq1!B86</f>
        <v>99.243691964486999</v>
      </c>
      <c r="C86">
        <f t="shared" si="4"/>
        <v>-0.97163173291467342</v>
      </c>
      <c r="D86">
        <f t="shared" si="5"/>
        <v>-0.2364989970237269</v>
      </c>
      <c r="E86">
        <f t="shared" si="7"/>
        <v>99.235265330980525</v>
      </c>
      <c r="F86">
        <f t="shared" si="6"/>
        <v>8.4266335064739906E-3</v>
      </c>
      <c r="N86">
        <v>0.98999999999999799</v>
      </c>
      <c r="O86">
        <v>2.1779203130692086E-2</v>
      </c>
    </row>
    <row r="87" spans="1:15" x14ac:dyDescent="0.25">
      <c r="A87" s="13">
        <f>UnknownFreq1!A87</f>
        <v>7.7</v>
      </c>
      <c r="B87" s="13">
        <f>UnknownFreq1!B87</f>
        <v>99.201267896922829</v>
      </c>
      <c r="C87">
        <f t="shared" si="4"/>
        <v>-0.98865174473791373</v>
      </c>
      <c r="D87">
        <f t="shared" si="5"/>
        <v>0.15022558912075892</v>
      </c>
      <c r="E87">
        <f t="shared" si="7"/>
        <v>99.202483322149746</v>
      </c>
      <c r="F87">
        <f t="shared" si="6"/>
        <v>-1.2154252269169774E-3</v>
      </c>
      <c r="N87">
        <v>0.999999999999998</v>
      </c>
      <c r="O87">
        <v>5.6733277653757208E-3</v>
      </c>
    </row>
    <row r="88" spans="1:15" x14ac:dyDescent="0.25">
      <c r="A88" s="13">
        <f>UnknownFreq1!A88</f>
        <v>7.8</v>
      </c>
      <c r="B88" s="13">
        <f>UnknownFreq1!B88</f>
        <v>99.277786946626719</v>
      </c>
      <c r="C88">
        <f t="shared" si="4"/>
        <v>-0.85752665619365276</v>
      </c>
      <c r="D88">
        <f t="shared" si="5"/>
        <v>0.51443953378150553</v>
      </c>
      <c r="E88">
        <f t="shared" si="7"/>
        <v>99.289150135547857</v>
      </c>
      <c r="F88">
        <f t="shared" si="6"/>
        <v>-1.1363188921137635E-2</v>
      </c>
      <c r="N88">
        <v>1.01</v>
      </c>
      <c r="O88">
        <v>1.5220984608769977E-2</v>
      </c>
    </row>
    <row r="89" spans="1:15" x14ac:dyDescent="0.25">
      <c r="A89" s="13">
        <f>UnknownFreq1!A89</f>
        <v>7.9</v>
      </c>
      <c r="B89" s="13">
        <f>UnknownFreq1!B89</f>
        <v>99.461854286388018</v>
      </c>
      <c r="C89">
        <f t="shared" si="4"/>
        <v>-0.59790498305751638</v>
      </c>
      <c r="D89">
        <f t="shared" si="5"/>
        <v>0.80156698487087841</v>
      </c>
      <c r="E89">
        <f t="shared" si="7"/>
        <v>99.482279131705766</v>
      </c>
      <c r="F89">
        <f t="shared" si="6"/>
        <v>-2.0424845317748463E-2</v>
      </c>
      <c r="N89">
        <v>1.02</v>
      </c>
      <c r="O89">
        <v>3.0038435505536427E-2</v>
      </c>
    </row>
    <row r="90" spans="1:15" x14ac:dyDescent="0.25">
      <c r="A90" s="13">
        <f>UnknownFreq1!A90</f>
        <v>8</v>
      </c>
      <c r="B90" s="13">
        <f>UnknownFreq1!B90</f>
        <v>99.726059545327544</v>
      </c>
      <c r="C90">
        <f t="shared" si="4"/>
        <v>-0.2486898871648546</v>
      </c>
      <c r="D90">
        <f t="shared" si="5"/>
        <v>0.96858316112863119</v>
      </c>
      <c r="E90">
        <f t="shared" si="7"/>
        <v>99.752930782956682</v>
      </c>
      <c r="F90">
        <f t="shared" si="6"/>
        <v>-2.6871237629137568E-2</v>
      </c>
      <c r="N90">
        <v>1.03</v>
      </c>
      <c r="O90">
        <v>4.1216150352506462E-2</v>
      </c>
    </row>
    <row r="91" spans="1:15" x14ac:dyDescent="0.25">
      <c r="A91" s="13">
        <f>UnknownFreq1!A91</f>
        <v>8.1</v>
      </c>
      <c r="B91" s="13">
        <f>UnknownFreq1!B91</f>
        <v>100.03105862174235</v>
      </c>
      <c r="C91">
        <f t="shared" si="4"/>
        <v>0.13779029068463536</v>
      </c>
      <c r="D91">
        <f t="shared" si="5"/>
        <v>0.99046142569665163</v>
      </c>
      <c r="E91">
        <f t="shared" si="7"/>
        <v>100.06054913392741</v>
      </c>
      <c r="F91">
        <f t="shared" si="6"/>
        <v>-2.9490512185063267E-2</v>
      </c>
      <c r="N91">
        <v>1.04</v>
      </c>
      <c r="O91">
        <v>4.7509514822487144E-2</v>
      </c>
    </row>
    <row r="92" spans="1:15" x14ac:dyDescent="0.25">
      <c r="A92" s="13">
        <f>UnknownFreq1!A92</f>
        <v>8.1999999999999993</v>
      </c>
      <c r="B92" s="13">
        <f>UnknownFreq1!B92</f>
        <v>100.33143260637249</v>
      </c>
      <c r="C92">
        <f t="shared" si="4"/>
        <v>0.50362320163575902</v>
      </c>
      <c r="D92">
        <f t="shared" si="5"/>
        <v>0.86392341719283638</v>
      </c>
      <c r="E92">
        <f t="shared" si="7"/>
        <v>100.35903893245056</v>
      </c>
      <c r="F92">
        <f t="shared" si="6"/>
        <v>-2.7606326078071675E-2</v>
      </c>
      <c r="N92">
        <v>1.05</v>
      </c>
      <c r="O92">
        <v>4.85283728850446E-2</v>
      </c>
    </row>
    <row r="93" spans="1:15" x14ac:dyDescent="0.25">
      <c r="A93" s="13">
        <f>UnknownFreq1!A93</f>
        <v>8.3000000000000007</v>
      </c>
      <c r="B93" s="13">
        <f>UnknownFreq1!B93</f>
        <v>100.58245133507347</v>
      </c>
      <c r="C93">
        <f t="shared" si="4"/>
        <v>0.79399039864783871</v>
      </c>
      <c r="D93">
        <f t="shared" si="5"/>
        <v>0.60793029769460094</v>
      </c>
      <c r="E93">
        <f t="shared" si="7"/>
        <v>100.60367279965259</v>
      </c>
      <c r="F93">
        <f t="shared" si="6"/>
        <v>-2.1221464579113558E-2</v>
      </c>
      <c r="N93">
        <v>1.06</v>
      </c>
      <c r="O93">
        <v>4.4553962304212574E-2</v>
      </c>
    </row>
    <row r="94" spans="1:15" x14ac:dyDescent="0.25">
      <c r="A94" s="13">
        <f>UnknownFreq1!A94</f>
        <v>8.4</v>
      </c>
      <c r="B94" s="13">
        <f>UnknownFreq1!B94</f>
        <v>100.74673437707337</v>
      </c>
      <c r="C94">
        <f t="shared" si="4"/>
        <v>0.96538163883327455</v>
      </c>
      <c r="D94">
        <f t="shared" si="5"/>
        <v>0.26084150628989433</v>
      </c>
      <c r="E94">
        <f t="shared" si="7"/>
        <v>100.75779343026613</v>
      </c>
      <c r="F94">
        <f t="shared" si="6"/>
        <v>-1.105905319276701E-2</v>
      </c>
      <c r="N94">
        <v>1.07</v>
      </c>
      <c r="O94">
        <v>3.6336025858499321E-2</v>
      </c>
    </row>
    <row r="95" spans="1:15" x14ac:dyDescent="0.25">
      <c r="A95" s="13">
        <f>UnknownFreq1!A95</f>
        <v>8.5</v>
      </c>
      <c r="B95" s="13">
        <f>UnknownFreq1!B95</f>
        <v>100.79981753836464</v>
      </c>
      <c r="C95">
        <f t="shared" si="4"/>
        <v>0.99211470131447788</v>
      </c>
      <c r="D95">
        <f t="shared" si="5"/>
        <v>-0.12533323356430401</v>
      </c>
      <c r="E95">
        <f t="shared" si="7"/>
        <v>100.79830652803122</v>
      </c>
      <c r="F95">
        <f t="shared" si="6"/>
        <v>1.511010333416607E-3</v>
      </c>
      <c r="N95">
        <v>1.08</v>
      </c>
      <c r="O95">
        <v>2.4947754530237575E-2</v>
      </c>
    </row>
    <row r="96" spans="1:15" x14ac:dyDescent="0.25">
      <c r="A96" s="13">
        <f>UnknownFreq1!A96</f>
        <v>8.6</v>
      </c>
      <c r="B96" s="13">
        <f>UnknownFreq1!B96</f>
        <v>100.73379594489239</v>
      </c>
      <c r="C96">
        <f t="shared" si="4"/>
        <v>0.87018375466952724</v>
      </c>
      <c r="D96">
        <f t="shared" si="5"/>
        <v>-0.49272734154828884</v>
      </c>
      <c r="E96">
        <f t="shared" si="7"/>
        <v>100.71914138405914</v>
      </c>
      <c r="F96">
        <f t="shared" si="6"/>
        <v>1.465456083325023E-2</v>
      </c>
      <c r="N96">
        <v>1.0900000000000001</v>
      </c>
      <c r="O96">
        <v>1.1915610258814517E-2</v>
      </c>
    </row>
    <row r="97" spans="1:15" x14ac:dyDescent="0.25">
      <c r="A97" s="13">
        <f>UnknownFreq1!A97</f>
        <v>8.6999999999999993</v>
      </c>
      <c r="B97" s="13">
        <f>UnknownFreq1!B97</f>
        <v>100.55850119614328</v>
      </c>
      <c r="C97">
        <f t="shared" si="4"/>
        <v>0.6178596130903391</v>
      </c>
      <c r="D97">
        <f t="shared" si="5"/>
        <v>-0.78628843213661515</v>
      </c>
      <c r="E97">
        <f t="shared" si="7"/>
        <v>100.53216054576539</v>
      </c>
      <c r="F97">
        <f t="shared" si="6"/>
        <v>2.6340650377889574E-2</v>
      </c>
      <c r="N97">
        <v>1.1000000000000001</v>
      </c>
      <c r="O97">
        <v>5.5746683221968591E-3</v>
      </c>
    </row>
    <row r="98" spans="1:15" x14ac:dyDescent="0.25">
      <c r="A98" s="13">
        <f>UnknownFreq1!A98</f>
        <v>8.8000000000000007</v>
      </c>
      <c r="B98" s="13">
        <f>UnknownFreq1!B98</f>
        <v>100.30003729341713</v>
      </c>
      <c r="C98">
        <f t="shared" si="4"/>
        <v>0.27295193551732022</v>
      </c>
      <c r="D98">
        <f t="shared" si="5"/>
        <v>-0.96202767158608726</v>
      </c>
      <c r="E98">
        <f t="shared" si="7"/>
        <v>100.26538226649674</v>
      </c>
      <c r="F98">
        <f t="shared" si="6"/>
        <v>3.4655026920390242E-2</v>
      </c>
      <c r="N98">
        <v>1.1100000000000001</v>
      </c>
      <c r="O98">
        <v>1.7003622459082126E-2</v>
      </c>
    </row>
    <row r="99" spans="1:15" x14ac:dyDescent="0.25">
      <c r="A99" s="13">
        <f>UnknownFreq1!A99</f>
        <v>8.9</v>
      </c>
      <c r="B99" s="13">
        <f>UnknownFreq1!B99</f>
        <v>99.996893364887313</v>
      </c>
      <c r="C99">
        <f t="shared" si="4"/>
        <v>-0.11285638487348394</v>
      </c>
      <c r="D99">
        <f t="shared" si="5"/>
        <v>-0.99361131052000817</v>
      </c>
      <c r="E99">
        <f t="shared" si="7"/>
        <v>99.958782093930637</v>
      </c>
      <c r="F99">
        <f t="shared" si="6"/>
        <v>3.8111270956676435E-2</v>
      </c>
      <c r="N99">
        <v>1.1200000000000001</v>
      </c>
      <c r="O99">
        <v>2.771093526165137E-2</v>
      </c>
    </row>
    <row r="100" spans="1:15" x14ac:dyDescent="0.25">
      <c r="A100" s="13">
        <f>UnknownFreq1!A100</f>
        <v>9</v>
      </c>
      <c r="B100" s="13">
        <f>UnknownFreq1!B100</f>
        <v>99.694212060638023</v>
      </c>
      <c r="C100">
        <f t="shared" si="4"/>
        <v>-0.48175367410171471</v>
      </c>
      <c r="D100">
        <f t="shared" si="5"/>
        <v>-0.87630668004386392</v>
      </c>
      <c r="E100">
        <f t="shared" si="7"/>
        <v>99.658302710694443</v>
      </c>
      <c r="F100">
        <f t="shared" si="6"/>
        <v>3.5909349943580082E-2</v>
      </c>
      <c r="N100">
        <v>1.1299999999999999</v>
      </c>
      <c r="O100">
        <v>3.5206790959844622E-2</v>
      </c>
    </row>
    <row r="101" spans="1:15" x14ac:dyDescent="0.25">
      <c r="A101" s="13">
        <f>UnknownFreq1!A101</f>
        <v>9.1</v>
      </c>
      <c r="B101" s="13">
        <f>UnknownFreq1!B101</f>
        <v>99.437067139101501</v>
      </c>
      <c r="C101">
        <f t="shared" si="4"/>
        <v>-0.77846230156702112</v>
      </c>
      <c r="D101">
        <f t="shared" si="5"/>
        <v>-0.62769136129070324</v>
      </c>
      <c r="E101">
        <f t="shared" si="7"/>
        <v>99.408969626149585</v>
      </c>
      <c r="F101">
        <f t="shared" si="6"/>
        <v>2.8097512951916315E-2</v>
      </c>
      <c r="N101">
        <v>1.1399999999999999</v>
      </c>
      <c r="O101">
        <v>3.872870568920278E-2</v>
      </c>
    </row>
    <row r="102" spans="1:15" x14ac:dyDescent="0.25">
      <c r="A102" s="13">
        <f>UnknownFreq1!A102</f>
        <v>9.1999999999999993</v>
      </c>
      <c r="B102" s="13">
        <f>UnknownFreq1!B102</f>
        <v>99.263751312489219</v>
      </c>
      <c r="C102">
        <f t="shared" si="4"/>
        <v>-0.95852178901737606</v>
      </c>
      <c r="D102">
        <f t="shared" si="5"/>
        <v>-0.28501926246997555</v>
      </c>
      <c r="E102">
        <f t="shared" si="7"/>
        <v>99.248144302541419</v>
      </c>
      <c r="F102">
        <f t="shared" si="6"/>
        <v>1.5607009947800066E-2</v>
      </c>
      <c r="N102">
        <v>1.1499999999999999</v>
      </c>
      <c r="O102">
        <v>3.8125342348186396E-2</v>
      </c>
    </row>
    <row r="103" spans="1:15" x14ac:dyDescent="0.25">
      <c r="A103" s="13">
        <f>UnknownFreq1!A103</f>
        <v>9.3000000000000007</v>
      </c>
      <c r="B103" s="13">
        <f>UnknownFreq1!B103</f>
        <v>99.200073891093993</v>
      </c>
      <c r="C103">
        <f t="shared" si="4"/>
        <v>-0.99495101698129973</v>
      </c>
      <c r="D103">
        <f t="shared" si="5"/>
        <v>0.10036171485121963</v>
      </c>
      <c r="E103">
        <f t="shared" si="7"/>
        <v>99.199925704782927</v>
      </c>
      <c r="F103">
        <f t="shared" si="6"/>
        <v>1.4818631106550129E-4</v>
      </c>
      <c r="N103">
        <v>1.1599999999999999</v>
      </c>
      <c r="O103">
        <v>3.3712853717835799E-2</v>
      </c>
    </row>
    <row r="104" spans="1:15" x14ac:dyDescent="0.25">
      <c r="A104" s="13">
        <f>UnknownFreq1!A104</f>
        <v>9.4</v>
      </c>
      <c r="B104" s="13">
        <f>UnknownFreq1!B104</f>
        <v>99.255517392234424</v>
      </c>
      <c r="C104">
        <f t="shared" si="4"/>
        <v>-0.88229122643495239</v>
      </c>
      <c r="D104">
        <f t="shared" si="5"/>
        <v>0.47070393216533418</v>
      </c>
      <c r="E104">
        <f t="shared" si="7"/>
        <v>99.271539176927263</v>
      </c>
      <c r="F104">
        <f t="shared" si="6"/>
        <v>-1.6021784692838992E-2</v>
      </c>
      <c r="N104">
        <v>1.17</v>
      </c>
      <c r="O104">
        <v>2.6141385700787709E-2</v>
      </c>
    </row>
    <row r="105" spans="1:15" x14ac:dyDescent="0.25">
      <c r="A105" s="13">
        <f>UnknownFreq1!A105</f>
        <v>9.5</v>
      </c>
      <c r="B105" s="13">
        <f>UnknownFreq1!B105</f>
        <v>99.421825452065249</v>
      </c>
      <c r="C105">
        <f t="shared" si="4"/>
        <v>-0.63742398974869052</v>
      </c>
      <c r="D105">
        <f t="shared" si="5"/>
        <v>0.77051324277578859</v>
      </c>
      <c r="E105">
        <f t="shared" si="7"/>
        <v>99.45225375625175</v>
      </c>
      <c r="F105">
        <f t="shared" si="6"/>
        <v>-3.0428304186500554E-2</v>
      </c>
      <c r="N105">
        <v>1.18</v>
      </c>
      <c r="O105">
        <v>1.6370012543605872E-2</v>
      </c>
    </row>
    <row r="106" spans="1:15" x14ac:dyDescent="0.25">
      <c r="A106" s="13">
        <f>UnknownFreq1!A106</f>
        <v>9.6</v>
      </c>
      <c r="B106" s="13">
        <f>UnknownFreq1!B106</f>
        <v>99.674232321235863</v>
      </c>
      <c r="C106">
        <f t="shared" si="4"/>
        <v>-0.29704158157703875</v>
      </c>
      <c r="D106">
        <f t="shared" si="5"/>
        <v>0.95486454474664173</v>
      </c>
      <c r="E106">
        <f t="shared" si="7"/>
        <v>99.714990160658971</v>
      </c>
      <c r="F106">
        <f t="shared" si="6"/>
        <v>-4.0757839423108067E-2</v>
      </c>
      <c r="N106">
        <v>1.19</v>
      </c>
      <c r="O106">
        <v>6.3126662237603303E-3</v>
      </c>
    </row>
    <row r="107" spans="1:15" x14ac:dyDescent="0.25">
      <c r="A107" s="13">
        <f>UnknownFreq1!A107</f>
        <v>9.6999999999999993</v>
      </c>
      <c r="B107" s="13">
        <f>UnknownFreq1!B107</f>
        <v>99.97515085416471</v>
      </c>
      <c r="C107">
        <f t="shared" si="4"/>
        <v>8.7851196550743332E-2</v>
      </c>
      <c r="D107">
        <f t="shared" si="5"/>
        <v>0.9961336091431725</v>
      </c>
      <c r="E107">
        <f t="shared" si="7"/>
        <v>100.02037849957996</v>
      </c>
      <c r="F107">
        <f t="shared" si="6"/>
        <v>-4.5227645415252482E-2</v>
      </c>
      <c r="N107">
        <v>1.2</v>
      </c>
      <c r="O107">
        <v>8.2614559576156023E-3</v>
      </c>
    </row>
    <row r="108" spans="1:15" x14ac:dyDescent="0.25">
      <c r="A108" s="13">
        <f>UnknownFreq1!A108</f>
        <v>9.8000000000000007</v>
      </c>
      <c r="B108" s="13">
        <f>UnknownFreq1!B108</f>
        <v>100.27976979534773</v>
      </c>
      <c r="C108">
        <f t="shared" si="4"/>
        <v>0.4595798606214917</v>
      </c>
      <c r="D108">
        <f t="shared" si="5"/>
        <v>0.88813644881354248</v>
      </c>
      <c r="E108">
        <f t="shared" si="7"/>
        <v>100.32265767831048</v>
      </c>
      <c r="F108">
        <f t="shared" si="6"/>
        <v>-4.2887882962745039E-2</v>
      </c>
    </row>
    <row r="109" spans="1:15" x14ac:dyDescent="0.25">
      <c r="A109" s="13">
        <f>UnknownFreq1!A109</f>
        <v>9.9</v>
      </c>
      <c r="B109" s="13">
        <f>UnknownFreq1!B109</f>
        <v>100.54272684332788</v>
      </c>
      <c r="C109">
        <f t="shared" si="4"/>
        <v>0.76244251101144878</v>
      </c>
      <c r="D109">
        <f t="shared" si="5"/>
        <v>0.64705596156944323</v>
      </c>
      <c r="E109">
        <f t="shared" si="7"/>
        <v>100.57653249607792</v>
      </c>
      <c r="F109">
        <f t="shared" si="6"/>
        <v>-3.3805652750032777E-2</v>
      </c>
    </row>
    <row r="110" spans="1:15" x14ac:dyDescent="0.25">
      <c r="A110" s="13">
        <f>UnknownFreq1!A110</f>
        <v>10</v>
      </c>
      <c r="B110" s="13">
        <f>UnknownFreq1!B110</f>
        <v>100.72486377362179</v>
      </c>
      <c r="C110">
        <f t="shared" si="4"/>
        <v>0.95105651629515309</v>
      </c>
      <c r="D110">
        <f t="shared" si="5"/>
        <v>0.30901699437494889</v>
      </c>
      <c r="E110">
        <f t="shared" si="7"/>
        <v>100.74396093195925</v>
      </c>
      <c r="F110">
        <f t="shared" si="6"/>
        <v>-1.9097158337459064E-2</v>
      </c>
    </row>
    <row r="111" spans="1:15" x14ac:dyDescent="0.25">
      <c r="A111" s="13">
        <f>UnknownFreq1!A111</f>
        <v>10.1</v>
      </c>
      <c r="B111" s="13">
        <f>UnknownFreq1!B111</f>
        <v>100.7990576820976</v>
      </c>
      <c r="C111">
        <f t="shared" si="4"/>
        <v>0.99715890026061427</v>
      </c>
      <c r="D111">
        <f t="shared" si="5"/>
        <v>-7.5326805527928281E-2</v>
      </c>
      <c r="E111">
        <f t="shared" si="7"/>
        <v>100.79985457381134</v>
      </c>
      <c r="F111">
        <f t="shared" si="6"/>
        <v>-7.9689171374752732E-4</v>
      </c>
    </row>
    <row r="112" spans="1:15" x14ac:dyDescent="0.25">
      <c r="A112" s="13">
        <f>UnknownFreq1!A112</f>
        <v>10.199999999999999</v>
      </c>
      <c r="B112" s="13">
        <f>UnknownFreq1!B112</f>
        <v>100.75425998973563</v>
      </c>
      <c r="C112">
        <f t="shared" si="4"/>
        <v>0.89384142415126389</v>
      </c>
      <c r="D112">
        <f t="shared" si="5"/>
        <v>-0.44838321609003201</v>
      </c>
      <c r="E112">
        <f t="shared" si="7"/>
        <v>100.73583800609867</v>
      </c>
      <c r="F112">
        <f t="shared" si="6"/>
        <v>1.8421983636955019E-2</v>
      </c>
    </row>
    <row r="113" spans="1:6" x14ac:dyDescent="0.25">
      <c r="A113" s="13">
        <f>UnknownFreq1!A113</f>
        <v>10.3</v>
      </c>
      <c r="B113" s="13">
        <f>UnknownFreq1!B113</f>
        <v>100.59714174075135</v>
      </c>
      <c r="C113">
        <f t="shared" si="4"/>
        <v>0.65658575575295353</v>
      </c>
      <c r="D113">
        <f t="shared" si="5"/>
        <v>-0.75425138073610642</v>
      </c>
      <c r="E113">
        <f t="shared" si="7"/>
        <v>100.56150382894506</v>
      </c>
      <c r="F113">
        <f t="shared" si="6"/>
        <v>3.563791180629039E-2</v>
      </c>
    </row>
    <row r="114" spans="1:6" x14ac:dyDescent="0.25">
      <c r="A114" s="13"/>
      <c r="B114" s="13"/>
    </row>
    <row r="115" spans="1:6" x14ac:dyDescent="0.25">
      <c r="A115" s="13"/>
      <c r="B115" s="13"/>
    </row>
    <row r="116" spans="1:6" x14ac:dyDescent="0.25">
      <c r="A116" s="13"/>
      <c r="B116" s="13"/>
    </row>
    <row r="117" spans="1:6" x14ac:dyDescent="0.25">
      <c r="A117" s="13"/>
      <c r="B117" s="13"/>
    </row>
    <row r="118" spans="1:6" x14ac:dyDescent="0.25">
      <c r="A118" s="13"/>
      <c r="B118" s="13"/>
    </row>
    <row r="119" spans="1:6" x14ac:dyDescent="0.25">
      <c r="A119" s="13"/>
      <c r="B119" s="13"/>
    </row>
    <row r="120" spans="1:6" x14ac:dyDescent="0.25">
      <c r="A120" s="13"/>
      <c r="B120" s="13"/>
    </row>
    <row r="121" spans="1:6" x14ac:dyDescent="0.25">
      <c r="A121" s="13"/>
      <c r="B121" s="13"/>
    </row>
    <row r="122" spans="1:6" x14ac:dyDescent="0.25">
      <c r="A122" s="13"/>
      <c r="B122" s="13"/>
    </row>
    <row r="123" spans="1:6" x14ac:dyDescent="0.25">
      <c r="A123" s="13"/>
      <c r="B123" s="13"/>
    </row>
    <row r="124" spans="1:6" x14ac:dyDescent="0.25">
      <c r="A124" s="13"/>
      <c r="B124" s="13"/>
    </row>
    <row r="125" spans="1:6" x14ac:dyDescent="0.25">
      <c r="A125" s="13"/>
      <c r="B125" s="13"/>
    </row>
    <row r="126" spans="1:6" x14ac:dyDescent="0.25">
      <c r="A126" s="13"/>
      <c r="B126" s="13"/>
    </row>
    <row r="127" spans="1:6" x14ac:dyDescent="0.25">
      <c r="A127" s="13"/>
      <c r="B127" s="13"/>
    </row>
    <row r="128" spans="1:6" x14ac:dyDescent="0.25">
      <c r="A128" s="13"/>
      <c r="B128" s="13"/>
    </row>
    <row r="129" spans="1:2" x14ac:dyDescent="0.25">
      <c r="A129" s="13"/>
      <c r="B129" s="13"/>
    </row>
    <row r="130" spans="1:2" x14ac:dyDescent="0.25">
      <c r="A130" s="13"/>
      <c r="B130" s="13"/>
    </row>
    <row r="131" spans="1:2" x14ac:dyDescent="0.25">
      <c r="A131" s="13"/>
      <c r="B131" s="13"/>
    </row>
    <row r="132" spans="1:2" x14ac:dyDescent="0.25">
      <c r="A132" s="13"/>
      <c r="B132" s="13"/>
    </row>
    <row r="133" spans="1:2" x14ac:dyDescent="0.25">
      <c r="A133" s="13"/>
      <c r="B133" s="13"/>
    </row>
    <row r="134" spans="1:2" x14ac:dyDescent="0.25">
      <c r="A134" s="13"/>
      <c r="B134" s="13"/>
    </row>
    <row r="135" spans="1:2" x14ac:dyDescent="0.25">
      <c r="A135" s="13"/>
      <c r="B135" s="13"/>
    </row>
    <row r="136" spans="1:2" x14ac:dyDescent="0.25">
      <c r="A136" s="13"/>
      <c r="B136" s="13"/>
    </row>
    <row r="137" spans="1:2" x14ac:dyDescent="0.25">
      <c r="A137" s="13"/>
      <c r="B137" s="13"/>
    </row>
    <row r="138" spans="1:2" x14ac:dyDescent="0.25">
      <c r="A138" s="13"/>
      <c r="B138" s="13"/>
    </row>
    <row r="139" spans="1:2" x14ac:dyDescent="0.25">
      <c r="A139" s="13"/>
      <c r="B139" s="13"/>
    </row>
    <row r="140" spans="1:2" x14ac:dyDescent="0.25">
      <c r="A140" s="13"/>
      <c r="B140" s="13"/>
    </row>
    <row r="141" spans="1:2" x14ac:dyDescent="0.25">
      <c r="A141" s="13"/>
      <c r="B141" s="13"/>
    </row>
    <row r="142" spans="1:2" x14ac:dyDescent="0.25">
      <c r="A142" s="13"/>
      <c r="B142" s="13"/>
    </row>
    <row r="143" spans="1:2" x14ac:dyDescent="0.25">
      <c r="A143" s="13"/>
      <c r="B143" s="13"/>
    </row>
    <row r="144" spans="1:2" x14ac:dyDescent="0.25">
      <c r="A144" s="13"/>
      <c r="B144" s="13"/>
    </row>
    <row r="145" spans="1:2" x14ac:dyDescent="0.25">
      <c r="A145" s="13"/>
      <c r="B145" s="13"/>
    </row>
    <row r="146" spans="1:2" x14ac:dyDescent="0.25">
      <c r="A146" s="13"/>
      <c r="B146" s="13"/>
    </row>
    <row r="147" spans="1:2" x14ac:dyDescent="0.25">
      <c r="A147" s="13"/>
      <c r="B147" s="13"/>
    </row>
    <row r="148" spans="1:2" x14ac:dyDescent="0.25">
      <c r="A148" s="13"/>
      <c r="B148" s="13"/>
    </row>
    <row r="149" spans="1:2" x14ac:dyDescent="0.25">
      <c r="A149" s="13"/>
      <c r="B149" s="13"/>
    </row>
    <row r="150" spans="1:2" x14ac:dyDescent="0.25">
      <c r="A150" s="13"/>
      <c r="B150" s="13"/>
    </row>
    <row r="151" spans="1:2" x14ac:dyDescent="0.25">
      <c r="A151" s="13"/>
      <c r="B151" s="13"/>
    </row>
    <row r="152" spans="1:2" x14ac:dyDescent="0.25">
      <c r="A152" s="13"/>
      <c r="B152" s="13"/>
    </row>
    <row r="153" spans="1:2" x14ac:dyDescent="0.25">
      <c r="A153" s="13"/>
      <c r="B153" s="13"/>
    </row>
    <row r="154" spans="1:2" x14ac:dyDescent="0.25">
      <c r="A154" s="13"/>
      <c r="B154" s="13"/>
    </row>
    <row r="155" spans="1:2" x14ac:dyDescent="0.25">
      <c r="A155" s="13"/>
      <c r="B155" s="13"/>
    </row>
    <row r="156" spans="1:2" x14ac:dyDescent="0.25">
      <c r="A156" s="13"/>
      <c r="B156" s="13"/>
    </row>
    <row r="157" spans="1:2" x14ac:dyDescent="0.25">
      <c r="A157" s="13"/>
      <c r="B157" s="13"/>
    </row>
    <row r="158" spans="1:2" x14ac:dyDescent="0.25">
      <c r="A158" s="13"/>
      <c r="B158" s="13"/>
    </row>
    <row r="159" spans="1:2" x14ac:dyDescent="0.25">
      <c r="A159" s="13"/>
      <c r="B159" s="13"/>
    </row>
    <row r="160" spans="1:2" x14ac:dyDescent="0.25">
      <c r="A160" s="13"/>
      <c r="B160" s="13"/>
    </row>
    <row r="161" spans="1:2" x14ac:dyDescent="0.25">
      <c r="A161" s="13"/>
      <c r="B161" s="13"/>
    </row>
    <row r="162" spans="1:2" x14ac:dyDescent="0.25">
      <c r="A162" s="13"/>
      <c r="B162" s="13"/>
    </row>
    <row r="163" spans="1:2" x14ac:dyDescent="0.25">
      <c r="A163" s="13"/>
      <c r="B163" s="13"/>
    </row>
    <row r="164" spans="1:2" x14ac:dyDescent="0.25">
      <c r="A164" s="13"/>
      <c r="B164" s="13"/>
    </row>
    <row r="165" spans="1:2" x14ac:dyDescent="0.25">
      <c r="A165" s="13"/>
      <c r="B165" s="13"/>
    </row>
    <row r="166" spans="1:2" x14ac:dyDescent="0.25">
      <c r="A166" s="13"/>
      <c r="B166" s="13"/>
    </row>
    <row r="167" spans="1:2" x14ac:dyDescent="0.25">
      <c r="A167" s="13"/>
      <c r="B167" s="13"/>
    </row>
    <row r="168" spans="1:2" x14ac:dyDescent="0.25">
      <c r="A168" s="13"/>
      <c r="B168" s="13"/>
    </row>
    <row r="169" spans="1:2" x14ac:dyDescent="0.25">
      <c r="A169" s="13"/>
      <c r="B169" s="13"/>
    </row>
    <row r="170" spans="1:2" x14ac:dyDescent="0.25">
      <c r="A170" s="13"/>
      <c r="B170" s="13"/>
    </row>
    <row r="171" spans="1:2" x14ac:dyDescent="0.25">
      <c r="A171" s="13"/>
      <c r="B171" s="13"/>
    </row>
    <row r="172" spans="1:2" x14ac:dyDescent="0.25">
      <c r="A172" s="13"/>
      <c r="B172" s="13"/>
    </row>
    <row r="173" spans="1:2" x14ac:dyDescent="0.25">
      <c r="A173" s="13"/>
      <c r="B173" s="13"/>
    </row>
    <row r="174" spans="1:2" x14ac:dyDescent="0.25">
      <c r="A174" s="13"/>
      <c r="B174" s="13"/>
    </row>
    <row r="175" spans="1:2" x14ac:dyDescent="0.25">
      <c r="A175" s="13"/>
      <c r="B175" s="13"/>
    </row>
    <row r="176" spans="1:2" x14ac:dyDescent="0.25">
      <c r="A176" s="13"/>
      <c r="B176" s="13"/>
    </row>
    <row r="177" spans="1:2" x14ac:dyDescent="0.25">
      <c r="A177" s="13"/>
      <c r="B177" s="13"/>
    </row>
    <row r="178" spans="1:2" x14ac:dyDescent="0.25">
      <c r="A178" s="13"/>
      <c r="B178" s="13"/>
    </row>
    <row r="179" spans="1:2" x14ac:dyDescent="0.25">
      <c r="A179" s="13"/>
      <c r="B179" s="13"/>
    </row>
    <row r="180" spans="1:2" x14ac:dyDescent="0.25">
      <c r="A180" s="13"/>
      <c r="B180" s="13"/>
    </row>
    <row r="181" spans="1:2" x14ac:dyDescent="0.25">
      <c r="A181" s="13"/>
      <c r="B181" s="13"/>
    </row>
    <row r="182" spans="1:2" x14ac:dyDescent="0.25">
      <c r="A182" s="13"/>
      <c r="B182" s="13"/>
    </row>
    <row r="183" spans="1:2" x14ac:dyDescent="0.25">
      <c r="A183" s="13"/>
      <c r="B183" s="13"/>
    </row>
    <row r="184" spans="1:2" x14ac:dyDescent="0.25">
      <c r="A184" s="13"/>
      <c r="B184" s="13"/>
    </row>
    <row r="185" spans="1:2" x14ac:dyDescent="0.25">
      <c r="A185" s="13"/>
      <c r="B185" s="13"/>
    </row>
    <row r="186" spans="1:2" x14ac:dyDescent="0.25">
      <c r="A186" s="13"/>
      <c r="B186" s="13"/>
    </row>
    <row r="187" spans="1:2" x14ac:dyDescent="0.25">
      <c r="A187" s="13"/>
      <c r="B187" s="13"/>
    </row>
    <row r="188" spans="1:2" x14ac:dyDescent="0.25">
      <c r="A188" s="13"/>
      <c r="B188" s="13"/>
    </row>
    <row r="189" spans="1:2" x14ac:dyDescent="0.25">
      <c r="A189" s="13"/>
      <c r="B189" s="13"/>
    </row>
    <row r="190" spans="1:2" x14ac:dyDescent="0.25">
      <c r="A190" s="13"/>
      <c r="B190" s="13"/>
    </row>
    <row r="191" spans="1:2" x14ac:dyDescent="0.25">
      <c r="A191" s="13"/>
      <c r="B191" s="13"/>
    </row>
    <row r="192" spans="1:2" x14ac:dyDescent="0.25">
      <c r="A192" s="13"/>
      <c r="B192" s="13"/>
    </row>
    <row r="193" spans="1:2" x14ac:dyDescent="0.25">
      <c r="A193" s="13"/>
      <c r="B193" s="13"/>
    </row>
    <row r="194" spans="1:2" x14ac:dyDescent="0.25">
      <c r="A194" s="13"/>
      <c r="B194" s="13"/>
    </row>
    <row r="195" spans="1:2" x14ac:dyDescent="0.25">
      <c r="A195" s="13"/>
      <c r="B195" s="13"/>
    </row>
    <row r="196" spans="1:2" x14ac:dyDescent="0.25">
      <c r="A196" s="13"/>
      <c r="B196" s="13"/>
    </row>
    <row r="197" spans="1:2" x14ac:dyDescent="0.25">
      <c r="A197" s="13"/>
      <c r="B197" s="13"/>
    </row>
    <row r="198" spans="1:2" x14ac:dyDescent="0.25">
      <c r="A198" s="13"/>
      <c r="B198" s="13"/>
    </row>
    <row r="199" spans="1:2" x14ac:dyDescent="0.25">
      <c r="A199" s="13"/>
      <c r="B199" s="13"/>
    </row>
    <row r="200" spans="1:2" x14ac:dyDescent="0.25">
      <c r="A200" s="13"/>
      <c r="B200" s="13"/>
    </row>
    <row r="201" spans="1:2" x14ac:dyDescent="0.25">
      <c r="A201" s="13"/>
      <c r="B201" s="13"/>
    </row>
    <row r="202" spans="1:2" x14ac:dyDescent="0.25">
      <c r="A202" s="13"/>
      <c r="B202" s="13"/>
    </row>
    <row r="203" spans="1:2" x14ac:dyDescent="0.25">
      <c r="A203" s="13"/>
      <c r="B203" s="13"/>
    </row>
    <row r="204" spans="1:2" x14ac:dyDescent="0.25">
      <c r="A204" s="13"/>
      <c r="B204" s="13"/>
    </row>
    <row r="205" spans="1:2" x14ac:dyDescent="0.25">
      <c r="A205" s="13"/>
      <c r="B205" s="13"/>
    </row>
    <row r="206" spans="1:2" x14ac:dyDescent="0.25">
      <c r="A206" s="13"/>
      <c r="B206" s="13"/>
    </row>
    <row r="207" spans="1:2" x14ac:dyDescent="0.25">
      <c r="A207" s="13"/>
      <c r="B207" s="13"/>
    </row>
    <row r="208" spans="1:2" x14ac:dyDescent="0.25">
      <c r="A208" s="13"/>
      <c r="B208" s="13"/>
    </row>
    <row r="209" spans="1:2" x14ac:dyDescent="0.25">
      <c r="A209" s="13"/>
      <c r="B209" s="13"/>
    </row>
    <row r="210" spans="1:2" x14ac:dyDescent="0.25">
      <c r="A210" s="13"/>
      <c r="B210" s="13"/>
    </row>
    <row r="211" spans="1:2" x14ac:dyDescent="0.25">
      <c r="A211" s="13"/>
      <c r="B211" s="13"/>
    </row>
    <row r="212" spans="1:2" x14ac:dyDescent="0.25">
      <c r="A212" s="13"/>
      <c r="B212" s="13"/>
    </row>
    <row r="213" spans="1:2" x14ac:dyDescent="0.25">
      <c r="A213" s="13"/>
      <c r="B213" s="13"/>
    </row>
    <row r="214" spans="1:2" x14ac:dyDescent="0.25">
      <c r="A214" s="13"/>
      <c r="B214" s="13"/>
    </row>
    <row r="215" spans="1:2" x14ac:dyDescent="0.25">
      <c r="A215" s="13"/>
      <c r="B215" s="13"/>
    </row>
    <row r="216" spans="1:2" x14ac:dyDescent="0.25">
      <c r="A216" s="13"/>
      <c r="B216" s="13"/>
    </row>
    <row r="217" spans="1:2" x14ac:dyDescent="0.25">
      <c r="A217" s="13"/>
      <c r="B217" s="13"/>
    </row>
    <row r="218" spans="1:2" x14ac:dyDescent="0.25">
      <c r="A218" s="13"/>
      <c r="B218" s="13"/>
    </row>
    <row r="219" spans="1:2" x14ac:dyDescent="0.25">
      <c r="A219" s="13"/>
      <c r="B219" s="13"/>
    </row>
    <row r="220" spans="1:2" x14ac:dyDescent="0.25">
      <c r="A220" s="13"/>
      <c r="B220" s="13"/>
    </row>
    <row r="221" spans="1:2" x14ac:dyDescent="0.25">
      <c r="A221" s="13"/>
      <c r="B221" s="13"/>
    </row>
    <row r="222" spans="1:2" x14ac:dyDescent="0.25">
      <c r="A222" s="13"/>
      <c r="B222" s="13"/>
    </row>
    <row r="223" spans="1:2" x14ac:dyDescent="0.25">
      <c r="A223" s="13"/>
      <c r="B223" s="13"/>
    </row>
    <row r="224" spans="1:2" x14ac:dyDescent="0.25">
      <c r="A224" s="13"/>
      <c r="B224" s="13"/>
    </row>
    <row r="225" spans="1:2" x14ac:dyDescent="0.25">
      <c r="A225" s="13"/>
      <c r="B225" s="13"/>
    </row>
    <row r="226" spans="1:2" x14ac:dyDescent="0.25">
      <c r="A226" s="13"/>
      <c r="B226" s="13"/>
    </row>
    <row r="227" spans="1:2" x14ac:dyDescent="0.25">
      <c r="A227" s="13"/>
      <c r="B227" s="13"/>
    </row>
    <row r="228" spans="1:2" x14ac:dyDescent="0.25">
      <c r="A228" s="13"/>
      <c r="B228" s="13"/>
    </row>
    <row r="229" spans="1:2" x14ac:dyDescent="0.25">
      <c r="A229" s="13"/>
      <c r="B229" s="13"/>
    </row>
    <row r="230" spans="1:2" x14ac:dyDescent="0.25">
      <c r="A230" s="13"/>
      <c r="B230" s="13"/>
    </row>
    <row r="231" spans="1:2" x14ac:dyDescent="0.25">
      <c r="A231" s="13"/>
      <c r="B231" s="13"/>
    </row>
    <row r="232" spans="1:2" x14ac:dyDescent="0.25">
      <c r="A232" s="13"/>
      <c r="B232" s="13"/>
    </row>
    <row r="233" spans="1:2" x14ac:dyDescent="0.25">
      <c r="A233" s="13"/>
      <c r="B233" s="13"/>
    </row>
    <row r="234" spans="1:2" x14ac:dyDescent="0.25">
      <c r="A234" s="13"/>
      <c r="B234" s="13"/>
    </row>
    <row r="235" spans="1:2" x14ac:dyDescent="0.25">
      <c r="A235" s="13"/>
      <c r="B235" s="13"/>
    </row>
    <row r="236" spans="1:2" x14ac:dyDescent="0.25">
      <c r="A236" s="13"/>
      <c r="B236" s="13"/>
    </row>
    <row r="237" spans="1:2" x14ac:dyDescent="0.25">
      <c r="A237" s="13"/>
      <c r="B237" s="13"/>
    </row>
    <row r="238" spans="1:2" x14ac:dyDescent="0.25">
      <c r="A238" s="13"/>
      <c r="B238" s="13"/>
    </row>
    <row r="239" spans="1:2" x14ac:dyDescent="0.25">
      <c r="A239" s="13"/>
      <c r="B239" s="13"/>
    </row>
    <row r="240" spans="1:2" x14ac:dyDescent="0.25">
      <c r="A240" s="13"/>
      <c r="B240" s="13"/>
    </row>
    <row r="241" spans="1:2" x14ac:dyDescent="0.25">
      <c r="A241" s="13"/>
      <c r="B241" s="13"/>
    </row>
    <row r="242" spans="1:2" x14ac:dyDescent="0.25">
      <c r="A242" s="13"/>
      <c r="B242" s="13"/>
    </row>
    <row r="243" spans="1:2" x14ac:dyDescent="0.25">
      <c r="A243" s="13"/>
      <c r="B243" s="13"/>
    </row>
    <row r="244" spans="1:2" x14ac:dyDescent="0.25">
      <c r="A244" s="13"/>
      <c r="B244" s="13"/>
    </row>
    <row r="245" spans="1:2" x14ac:dyDescent="0.25">
      <c r="A245" s="13"/>
      <c r="B245" s="13"/>
    </row>
    <row r="246" spans="1:2" x14ac:dyDescent="0.25">
      <c r="A246" s="13"/>
      <c r="B246" s="13"/>
    </row>
    <row r="247" spans="1:2" x14ac:dyDescent="0.25">
      <c r="A247" s="13"/>
      <c r="B247" s="13"/>
    </row>
    <row r="248" spans="1:2" x14ac:dyDescent="0.25">
      <c r="A248" s="13"/>
      <c r="B248" s="13"/>
    </row>
    <row r="249" spans="1:2" x14ac:dyDescent="0.25">
      <c r="A249" s="13"/>
      <c r="B249" s="13"/>
    </row>
    <row r="250" spans="1:2" x14ac:dyDescent="0.25">
      <c r="A250" s="13"/>
      <c r="B250" s="13"/>
    </row>
    <row r="251" spans="1:2" x14ac:dyDescent="0.25">
      <c r="A251" s="13"/>
      <c r="B251" s="13"/>
    </row>
    <row r="252" spans="1:2" x14ac:dyDescent="0.25">
      <c r="A252" s="13"/>
      <c r="B252" s="13"/>
    </row>
    <row r="253" spans="1:2" x14ac:dyDescent="0.25">
      <c r="A253" s="13"/>
      <c r="B253" s="13"/>
    </row>
    <row r="254" spans="1:2" x14ac:dyDescent="0.25">
      <c r="A254" s="13"/>
      <c r="B254" s="13"/>
    </row>
    <row r="255" spans="1:2" x14ac:dyDescent="0.25">
      <c r="A255" s="13"/>
      <c r="B255" s="13"/>
    </row>
    <row r="256" spans="1:2" x14ac:dyDescent="0.25">
      <c r="A256" s="13"/>
      <c r="B256" s="13"/>
    </row>
    <row r="257" spans="1:2" x14ac:dyDescent="0.25">
      <c r="A257" s="13"/>
      <c r="B257" s="13"/>
    </row>
    <row r="258" spans="1:2" x14ac:dyDescent="0.25">
      <c r="A258" s="13"/>
      <c r="B258" s="13"/>
    </row>
    <row r="259" spans="1:2" x14ac:dyDescent="0.25">
      <c r="A259" s="13"/>
      <c r="B259" s="13"/>
    </row>
    <row r="260" spans="1:2" x14ac:dyDescent="0.25">
      <c r="A260" s="13"/>
      <c r="B260" s="13"/>
    </row>
    <row r="261" spans="1:2" x14ac:dyDescent="0.25">
      <c r="A261" s="13"/>
      <c r="B261" s="13"/>
    </row>
    <row r="262" spans="1:2" x14ac:dyDescent="0.25">
      <c r="A262" s="13"/>
      <c r="B262" s="13"/>
    </row>
    <row r="263" spans="1:2" x14ac:dyDescent="0.25">
      <c r="A263" s="13"/>
      <c r="B263" s="13"/>
    </row>
    <row r="264" spans="1:2" x14ac:dyDescent="0.25">
      <c r="A264" s="13"/>
      <c r="B264" s="13"/>
    </row>
    <row r="265" spans="1:2" x14ac:dyDescent="0.25">
      <c r="A265" s="13"/>
      <c r="B265" s="13"/>
    </row>
    <row r="266" spans="1:2" x14ac:dyDescent="0.25">
      <c r="A266" s="13"/>
      <c r="B266" s="13"/>
    </row>
    <row r="267" spans="1:2" x14ac:dyDescent="0.25">
      <c r="A267" s="13"/>
      <c r="B267" s="13"/>
    </row>
    <row r="268" spans="1:2" x14ac:dyDescent="0.25">
      <c r="A268" s="13"/>
      <c r="B268" s="13"/>
    </row>
    <row r="269" spans="1:2" x14ac:dyDescent="0.25">
      <c r="A269" s="13"/>
      <c r="B269" s="13"/>
    </row>
    <row r="270" spans="1:2" x14ac:dyDescent="0.25">
      <c r="A270" s="13"/>
      <c r="B270" s="13"/>
    </row>
    <row r="271" spans="1:2" x14ac:dyDescent="0.25">
      <c r="A271" s="13"/>
      <c r="B271" s="13"/>
    </row>
    <row r="272" spans="1:2" x14ac:dyDescent="0.25">
      <c r="A272" s="13"/>
      <c r="B272" s="13"/>
    </row>
    <row r="273" spans="1:2" x14ac:dyDescent="0.25">
      <c r="A273" s="13"/>
      <c r="B273" s="13"/>
    </row>
    <row r="274" spans="1:2" x14ac:dyDescent="0.25">
      <c r="A274" s="13"/>
      <c r="B274" s="13"/>
    </row>
    <row r="275" spans="1:2" x14ac:dyDescent="0.25">
      <c r="A275" s="13"/>
      <c r="B275" s="13"/>
    </row>
    <row r="276" spans="1:2" x14ac:dyDescent="0.25">
      <c r="A276" s="13"/>
      <c r="B276" s="13"/>
    </row>
    <row r="277" spans="1:2" x14ac:dyDescent="0.25">
      <c r="A277" s="13"/>
      <c r="B277" s="13"/>
    </row>
    <row r="278" spans="1:2" x14ac:dyDescent="0.25">
      <c r="A278" s="13"/>
      <c r="B278" s="13"/>
    </row>
    <row r="279" spans="1:2" x14ac:dyDescent="0.25">
      <c r="A279" s="13"/>
      <c r="B279" s="13"/>
    </row>
    <row r="280" spans="1:2" x14ac:dyDescent="0.25">
      <c r="A280" s="13"/>
      <c r="B280" s="13"/>
    </row>
    <row r="281" spans="1:2" x14ac:dyDescent="0.25">
      <c r="A281" s="13"/>
      <c r="B281" s="13"/>
    </row>
    <row r="282" spans="1:2" x14ac:dyDescent="0.25">
      <c r="A282" s="13"/>
      <c r="B282" s="13"/>
    </row>
    <row r="283" spans="1:2" x14ac:dyDescent="0.25">
      <c r="A283" s="13"/>
      <c r="B283" s="13"/>
    </row>
    <row r="284" spans="1:2" x14ac:dyDescent="0.25">
      <c r="A284" s="13"/>
      <c r="B284" s="13"/>
    </row>
    <row r="285" spans="1:2" x14ac:dyDescent="0.25">
      <c r="A285" s="13"/>
      <c r="B285" s="13"/>
    </row>
    <row r="286" spans="1:2" x14ac:dyDescent="0.25">
      <c r="A286" s="13"/>
      <c r="B286" s="13"/>
    </row>
    <row r="287" spans="1:2" x14ac:dyDescent="0.25">
      <c r="A287" s="13"/>
      <c r="B287" s="13"/>
    </row>
    <row r="288" spans="1:2" x14ac:dyDescent="0.25">
      <c r="A288" s="13"/>
      <c r="B288" s="13"/>
    </row>
    <row r="289" spans="1:2" x14ac:dyDescent="0.25">
      <c r="A289" s="13"/>
      <c r="B289" s="13"/>
    </row>
    <row r="290" spans="1:2" x14ac:dyDescent="0.25">
      <c r="A290" s="13"/>
      <c r="B290" s="13"/>
    </row>
    <row r="291" spans="1:2" x14ac:dyDescent="0.25">
      <c r="A291" s="13"/>
      <c r="B291" s="13"/>
    </row>
    <row r="292" spans="1:2" x14ac:dyDescent="0.25">
      <c r="A292" s="13"/>
      <c r="B292" s="13"/>
    </row>
    <row r="293" spans="1:2" x14ac:dyDescent="0.25">
      <c r="A293" s="13"/>
      <c r="B293" s="13"/>
    </row>
    <row r="294" spans="1:2" x14ac:dyDescent="0.25">
      <c r="A294" s="13"/>
      <c r="B294" s="13"/>
    </row>
    <row r="295" spans="1:2" x14ac:dyDescent="0.25">
      <c r="A295" s="13"/>
      <c r="B295" s="13"/>
    </row>
    <row r="296" spans="1:2" x14ac:dyDescent="0.25">
      <c r="A296" s="13"/>
      <c r="B296" s="13"/>
    </row>
    <row r="297" spans="1:2" x14ac:dyDescent="0.25">
      <c r="A297" s="13"/>
      <c r="B297" s="13"/>
    </row>
    <row r="298" spans="1:2" x14ac:dyDescent="0.25">
      <c r="A298" s="13"/>
      <c r="B298" s="13"/>
    </row>
    <row r="299" spans="1:2" x14ac:dyDescent="0.25">
      <c r="A299" s="13"/>
      <c r="B299" s="13"/>
    </row>
    <row r="300" spans="1:2" x14ac:dyDescent="0.25">
      <c r="A300" s="13"/>
      <c r="B300" s="13"/>
    </row>
    <row r="301" spans="1:2" x14ac:dyDescent="0.25">
      <c r="A301" s="13"/>
      <c r="B301" s="13"/>
    </row>
    <row r="302" spans="1:2" x14ac:dyDescent="0.25">
      <c r="A302" s="13"/>
      <c r="B302" s="13"/>
    </row>
    <row r="303" spans="1:2" x14ac:dyDescent="0.25">
      <c r="A303" s="13"/>
      <c r="B303" s="1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Aloft</vt:lpstr>
      <vt:lpstr>AloftSolved</vt:lpstr>
      <vt:lpstr>AloftRegression</vt:lpstr>
      <vt:lpstr>LiveRegression_v1k</vt:lpstr>
      <vt:lpstr>AloftHarmonic</vt:lpstr>
      <vt:lpstr>HarmonicSolved</vt:lpstr>
      <vt:lpstr>Weather</vt:lpstr>
      <vt:lpstr>UnknownFreq1</vt:lpstr>
      <vt:lpstr>UnknownFreqAnalyzed</vt:lpstr>
      <vt:lpstr>wavelength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aross15</dc:creator>
  <cp:lastModifiedBy>aross15</cp:lastModifiedBy>
  <dcterms:created xsi:type="dcterms:W3CDTF">2014-11-17T18:46:04Z</dcterms:created>
  <dcterms:modified xsi:type="dcterms:W3CDTF">2019-01-22T20:36:57Z</dcterms:modified>
</cp:coreProperties>
</file>